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126"/>
  <workbookPr/>
  <mc:AlternateContent xmlns:mc="http://schemas.openxmlformats.org/markup-compatibility/2006">
    <mc:Choice Requires="x15">
      <x15ac:absPath xmlns:x15ac="http://schemas.microsoft.com/office/spreadsheetml/2010/11/ac" url="C:\Users\roysa\OneDrive\Documents\PYC\2019\"/>
    </mc:Choice>
  </mc:AlternateContent>
  <xr:revisionPtr revIDLastSave="30" documentId="8_{B363EB0C-B2AF-43F5-A781-F00CB281349C}" xr6:coauthVersionLast="40" xr6:coauthVersionMax="40" xr10:uidLastSave="{024B74D6-9578-4748-BC87-07B146A29DD2}"/>
  <bookViews>
    <workbookView xWindow="0" yWindow="0" windowWidth="21576" windowHeight="11880" activeTab="1" xr2:uid="{00000000-000D-0000-FFFF-FFFF00000000}"/>
  </bookViews>
  <sheets>
    <sheet name="CIP 2019 20K" sheetId="1" r:id="rId1"/>
    <sheet name="CIP 2019 50K" sheetId="3" r:id="rId2"/>
    <sheet name="Expenses" sheetId="2" r:id="rId3"/>
  </sheets>
  <calcPr calcId="191029"/>
</workbook>
</file>

<file path=xl/calcChain.xml><?xml version="1.0" encoding="utf-8"?>
<calcChain xmlns="http://schemas.openxmlformats.org/spreadsheetml/2006/main">
  <c r="D90" i="3" l="1"/>
  <c r="D73" i="3"/>
  <c r="G63" i="3"/>
  <c r="F63" i="3"/>
  <c r="E63" i="3"/>
  <c r="D63" i="3"/>
  <c r="H45" i="3"/>
  <c r="I45" i="3" s="1"/>
  <c r="J45" i="3" s="1"/>
  <c r="K45" i="3" s="1"/>
  <c r="L45" i="3" s="1"/>
  <c r="M45" i="3" s="1"/>
  <c r="N45" i="3" s="1"/>
  <c r="O45" i="3" s="1"/>
  <c r="P45" i="3" s="1"/>
  <c r="Q45" i="3" s="1"/>
  <c r="Q42" i="3"/>
  <c r="P42" i="3"/>
  <c r="O42" i="3"/>
  <c r="N42" i="3"/>
  <c r="M42" i="3"/>
  <c r="L42" i="3"/>
  <c r="K42" i="3"/>
  <c r="J42" i="3"/>
  <c r="I42" i="3"/>
  <c r="H42" i="3"/>
  <c r="G41" i="3"/>
  <c r="E41" i="3"/>
  <c r="R40" i="3"/>
  <c r="G40" i="3"/>
  <c r="E40" i="3"/>
  <c r="G38" i="3"/>
  <c r="E38" i="3"/>
  <c r="G37" i="3"/>
  <c r="E37" i="3"/>
  <c r="G36" i="3"/>
  <c r="E36" i="3"/>
  <c r="R35" i="3"/>
  <c r="G35" i="3"/>
  <c r="E35" i="3"/>
  <c r="G34" i="3"/>
  <c r="E34" i="3"/>
  <c r="G32" i="3"/>
  <c r="E32" i="3"/>
  <c r="R31" i="3"/>
  <c r="G31" i="3"/>
  <c r="E31" i="3"/>
  <c r="R30" i="3"/>
  <c r="G30" i="3"/>
  <c r="E30" i="3"/>
  <c r="R29" i="3"/>
  <c r="G29" i="3"/>
  <c r="E29" i="3"/>
  <c r="G28" i="3"/>
  <c r="E28" i="3"/>
  <c r="G27" i="3"/>
  <c r="E27" i="3"/>
  <c r="G24" i="3"/>
  <c r="E24" i="3"/>
  <c r="G23" i="3"/>
  <c r="E23" i="3"/>
  <c r="G22" i="3"/>
  <c r="E22" i="3"/>
  <c r="G21" i="3"/>
  <c r="E21" i="3"/>
  <c r="R20" i="3"/>
  <c r="G20" i="3"/>
  <c r="E20" i="3"/>
  <c r="R19" i="3"/>
  <c r="G19" i="3"/>
  <c r="E19" i="3"/>
  <c r="R18" i="3"/>
  <c r="G18" i="3"/>
  <c r="E18" i="3"/>
  <c r="R17" i="3"/>
  <c r="G17" i="3"/>
  <c r="E17" i="3"/>
  <c r="R16" i="3"/>
  <c r="G16" i="3"/>
  <c r="E16" i="3"/>
  <c r="R15" i="3"/>
  <c r="G15" i="3"/>
  <c r="E15" i="3"/>
  <c r="R14" i="3"/>
  <c r="G14" i="3"/>
  <c r="E14" i="3"/>
  <c r="R13" i="3"/>
  <c r="G13" i="3"/>
  <c r="E13" i="3"/>
  <c r="R12" i="3"/>
  <c r="G12" i="3"/>
  <c r="E12" i="3"/>
  <c r="R11" i="3"/>
  <c r="G11" i="3"/>
  <c r="E11" i="3"/>
  <c r="R10" i="3"/>
  <c r="G10" i="3"/>
  <c r="E10" i="3"/>
  <c r="R9" i="3"/>
  <c r="G9" i="3"/>
  <c r="E9" i="3"/>
  <c r="R8" i="3"/>
  <c r="G8" i="3"/>
  <c r="E8" i="3"/>
  <c r="R7" i="3"/>
  <c r="G7" i="3"/>
  <c r="E7" i="3"/>
  <c r="R6" i="3"/>
  <c r="G6" i="3"/>
  <c r="E6" i="3"/>
  <c r="R5" i="3"/>
  <c r="G5" i="3"/>
  <c r="E5" i="3"/>
  <c r="R4" i="3"/>
  <c r="R42" i="3" s="1"/>
  <c r="G4" i="3"/>
  <c r="E4" i="3"/>
  <c r="E42" i="3" s="1"/>
  <c r="G4" i="1" l="1"/>
  <c r="G5" i="1"/>
  <c r="E4" i="1" l="1"/>
  <c r="G41" i="1"/>
  <c r="G40" i="1"/>
  <c r="G35" i="1"/>
  <c r="G36" i="1"/>
  <c r="G37" i="1"/>
  <c r="G38" i="1"/>
  <c r="G34" i="1"/>
  <c r="G28" i="1"/>
  <c r="G29" i="1"/>
  <c r="G30" i="1"/>
  <c r="G31" i="1"/>
  <c r="G32" i="1"/>
  <c r="G27" i="1"/>
  <c r="G11" i="1"/>
  <c r="G12" i="1"/>
  <c r="G13" i="1"/>
  <c r="G14" i="1"/>
  <c r="G15" i="1"/>
  <c r="G16" i="1"/>
  <c r="G17" i="1"/>
  <c r="G18" i="1"/>
  <c r="G19" i="1"/>
  <c r="G20" i="1"/>
  <c r="G21" i="1"/>
  <c r="G22" i="1"/>
  <c r="G23" i="1"/>
  <c r="G24" i="1"/>
  <c r="G7" i="1"/>
  <c r="G8" i="1"/>
  <c r="G9" i="1"/>
  <c r="G10" i="1"/>
  <c r="G6" i="1"/>
  <c r="E28" i="1"/>
  <c r="C31" i="2" l="1"/>
  <c r="C32" i="2"/>
  <c r="B16" i="2"/>
  <c r="B38" i="2"/>
  <c r="C33" i="2" s="1"/>
  <c r="D26" i="2"/>
  <c r="D25" i="2"/>
  <c r="B15" i="2"/>
  <c r="B18" i="2" l="1"/>
  <c r="C9" i="2" s="1"/>
  <c r="D9" i="2" s="1"/>
  <c r="C29" i="2"/>
  <c r="C37" i="2"/>
  <c r="C36" i="2"/>
  <c r="C30" i="2"/>
  <c r="C35" i="2"/>
  <c r="C34" i="2"/>
  <c r="C15" i="2"/>
  <c r="D15" i="2" s="1"/>
  <c r="C17" i="2"/>
  <c r="D17" i="2" s="1"/>
  <c r="C13" i="2" l="1"/>
  <c r="D13" i="2" s="1"/>
  <c r="C11" i="2"/>
  <c r="D11" i="2" s="1"/>
  <c r="D18" i="2" s="1"/>
  <c r="C10" i="2"/>
  <c r="D10" i="2" s="1"/>
  <c r="C7" i="2"/>
  <c r="D7" i="2" s="1"/>
  <c r="C16" i="2"/>
  <c r="C8" i="2"/>
  <c r="D8" i="2" s="1"/>
  <c r="C14" i="2"/>
  <c r="D14" i="2" s="1"/>
  <c r="C12" i="2"/>
  <c r="D12" i="2" s="1"/>
  <c r="B21" i="2"/>
  <c r="C20" i="2" s="1"/>
  <c r="E20" i="2" s="1"/>
  <c r="E24" i="1"/>
  <c r="D73" i="1"/>
  <c r="E12" i="2" l="1"/>
  <c r="E13" i="2"/>
  <c r="C18" i="2"/>
  <c r="D90" i="1"/>
  <c r="E9" i="2" l="1"/>
  <c r="E10" i="2"/>
  <c r="E7" i="2"/>
  <c r="E17" i="2"/>
  <c r="E15" i="2"/>
  <c r="E11" i="2"/>
  <c r="E8" i="2"/>
  <c r="E14" i="2"/>
  <c r="H63" i="1"/>
  <c r="D63" i="1"/>
  <c r="E63" i="1"/>
  <c r="F63" i="1"/>
  <c r="E18" i="2" l="1"/>
  <c r="R10" i="1"/>
  <c r="E10" i="1"/>
  <c r="R29" i="1"/>
  <c r="E27" i="1"/>
  <c r="E32" i="1" l="1"/>
  <c r="E23" i="1"/>
  <c r="E34" i="1" l="1"/>
  <c r="R40" i="1"/>
  <c r="E40" i="1"/>
  <c r="E37" i="1" l="1"/>
  <c r="E36" i="1"/>
  <c r="E41" i="1"/>
  <c r="E35" i="1"/>
  <c r="E30" i="1"/>
  <c r="E31" i="1"/>
  <c r="E29" i="1"/>
  <c r="E5" i="1"/>
  <c r="E6" i="1"/>
  <c r="E7" i="1"/>
  <c r="E8" i="1"/>
  <c r="E9" i="1"/>
  <c r="E11" i="1"/>
  <c r="E12" i="1"/>
  <c r="E13" i="1"/>
  <c r="E15" i="1"/>
  <c r="E16" i="1"/>
  <c r="E17" i="1"/>
  <c r="E18" i="1"/>
  <c r="E19" i="1"/>
  <c r="E20" i="1"/>
  <c r="E38" i="1"/>
  <c r="E22" i="1"/>
  <c r="E21" i="1"/>
  <c r="E14" i="1"/>
  <c r="E42" i="1" l="1"/>
  <c r="Q42" i="1"/>
  <c r="P42" i="1"/>
  <c r="O42" i="1"/>
  <c r="N42" i="1"/>
  <c r="M42" i="1"/>
  <c r="L42" i="1"/>
  <c r="K42" i="1"/>
  <c r="J42" i="1"/>
  <c r="I42" i="1"/>
  <c r="H42" i="1"/>
  <c r="H45" i="1" s="1"/>
  <c r="I45" i="1" s="1"/>
  <c r="J45" i="1" s="1"/>
  <c r="K45" i="1" s="1"/>
  <c r="L45" i="1" s="1"/>
  <c r="M45" i="1" s="1"/>
  <c r="N45" i="1" s="1"/>
  <c r="O45" i="1" s="1"/>
  <c r="P45" i="1" s="1"/>
  <c r="Q45" i="1" s="1"/>
  <c r="R35" i="1"/>
  <c r="R31" i="1"/>
  <c r="R30" i="1"/>
  <c r="R20" i="1"/>
  <c r="R19" i="1"/>
  <c r="R18" i="1"/>
  <c r="R17" i="1"/>
  <c r="R16" i="1"/>
  <c r="R15" i="1"/>
  <c r="R14" i="1"/>
  <c r="R13" i="1"/>
  <c r="R12" i="1"/>
  <c r="R11" i="1"/>
  <c r="R9" i="1"/>
  <c r="R8" i="1"/>
  <c r="R7" i="1"/>
  <c r="R6" i="1"/>
  <c r="R5" i="1"/>
  <c r="R4" i="1"/>
  <c r="R42" i="1" l="1"/>
</calcChain>
</file>

<file path=xl/sharedStrings.xml><?xml version="1.0" encoding="utf-8"?>
<sst xmlns="http://schemas.openxmlformats.org/spreadsheetml/2006/main" count="204" uniqueCount="124">
  <si>
    <t>TOTAL</t>
  </si>
  <si>
    <t>BUILDING</t>
  </si>
  <si>
    <t xml:space="preserve"> </t>
  </si>
  <si>
    <t>Heating and air conditioning</t>
  </si>
  <si>
    <t>Replace roof</t>
  </si>
  <si>
    <t>Plumbing replacement (need survey)</t>
  </si>
  <si>
    <t>Upgrade WiFi system</t>
  </si>
  <si>
    <t>Sub structure inspection</t>
  </si>
  <si>
    <t>DOCK SYSTEM</t>
  </si>
  <si>
    <t>Electrical work - docks</t>
  </si>
  <si>
    <t>Floats and hardware</t>
  </si>
  <si>
    <t>FUEL SYSTEM</t>
  </si>
  <si>
    <t>LAUNCHES</t>
  </si>
  <si>
    <t>Repair sliding windows</t>
  </si>
  <si>
    <t xml:space="preserve">Paint dinning room, kitchen ceiling, flooring </t>
  </si>
  <si>
    <t>Replace kitchen floor &amp; update kitchen</t>
  </si>
  <si>
    <t>Replace refrigerator unit in shed &amp; kitchen</t>
  </si>
  <si>
    <t>Replace windows dining</t>
  </si>
  <si>
    <t>Replace water heater</t>
  </si>
  <si>
    <t>Replace 2 doors - (dining) repair siding</t>
  </si>
  <si>
    <t>Repairs to sub structure</t>
  </si>
  <si>
    <t>Replace tables and chairs</t>
  </si>
  <si>
    <t>Update all club lighting</t>
  </si>
  <si>
    <r>
      <t xml:space="preserve">LANDSIDE </t>
    </r>
    <r>
      <rPr>
        <b/>
        <sz val="8"/>
        <color indexed="8"/>
        <rFont val="Arial"/>
        <family val="2"/>
      </rPr>
      <t>(no projections)</t>
    </r>
  </si>
  <si>
    <t>Annual</t>
  </si>
  <si>
    <t>Fuel Inspection</t>
  </si>
  <si>
    <t>East sea wall</t>
  </si>
  <si>
    <t>Repairs and Maintenance</t>
  </si>
  <si>
    <t>Utilities</t>
  </si>
  <si>
    <t>Payroll</t>
  </si>
  <si>
    <t>Property Tax</t>
  </si>
  <si>
    <t>Insurance</t>
  </si>
  <si>
    <t>Stipends</t>
  </si>
  <si>
    <t>Accounting</t>
  </si>
  <si>
    <t>Workmans Comp</t>
  </si>
  <si>
    <t>Misc</t>
  </si>
  <si>
    <t>Total</t>
  </si>
  <si>
    <t>Depreciation</t>
  </si>
  <si>
    <t>%</t>
  </si>
  <si>
    <t>Dollars</t>
  </si>
  <si>
    <t>Dues Breakdown</t>
  </si>
  <si>
    <t>Total Expenses</t>
  </si>
  <si>
    <t>Re-power 2 launches</t>
  </si>
  <si>
    <t>Fuel Pump (dockside)</t>
  </si>
  <si>
    <t>Replace launch(es) each</t>
  </si>
  <si>
    <t>Replaced</t>
  </si>
  <si>
    <t>Carpet upstairs</t>
  </si>
  <si>
    <t>Replaced: Year the item was last replaced</t>
  </si>
  <si>
    <t>23 Mooring balls</t>
  </si>
  <si>
    <t>Replace freezer in shed</t>
  </si>
  <si>
    <t>Dues active member</t>
  </si>
  <si>
    <t>With Depreciation</t>
  </si>
  <si>
    <t>Article II - Board of Directors</t>
  </si>
  <si>
    <t>Section 6</t>
  </si>
  <si>
    <t>Section 7</t>
  </si>
  <si>
    <t>2018 CIP/CIF PYC By-laws page BL-3</t>
  </si>
  <si>
    <t>The Capital Improvement Committee (CIC), appointed by the Commodore in accordance with Section 1 and 2 above, shall develop a Capital Improvement Plan (CIP) to maintain the structural integrity of the Club’s property and equipment as required by Constitution Article IX, Section 3. The CIP shall cover a minimum period of ten years and be updated and posted annually. The CIP shall identify planned Capital Projects that would cost more than the Maintenance and Repair budget would normally cover. The CIP shall also provide for unexpected and unplanned maintenance/repair costs of up to ten thousand dollars. The Committee will submit a prioritized list of recommended Capital Projects, with cost estimates, for Board approval and funding authorization not later than the September Board of Directors Meeting. All Board approved and funded Capital Projects will be presented at the Annual Meeting for review and endorsement.</t>
  </si>
  <si>
    <t>The Capital Improvement Fund (CIF) shall be established within the Club’s accounting system for the purpose of funding current and future Capital Projects identified from the Capital Improvement Plan. The Board shall annually identify the dedicated fund source and the amount of these funds to be allocated to each approved Capital Project. Whenever the source of revenue is a Dues increase or bank financing, the provisions of Constitution Article XII and Section 1 above, shall apply. The financial status of the CIF and each Capital Project account shall be briefed at the Annual Meeting.</t>
  </si>
  <si>
    <t>4 Moorings in front of Club (staples)</t>
  </si>
  <si>
    <t>Funding</t>
  </si>
  <si>
    <t>Docks</t>
  </si>
  <si>
    <t>Launch</t>
  </si>
  <si>
    <t>CIF Allocation</t>
  </si>
  <si>
    <t>Savings (CIF)</t>
  </si>
  <si>
    <t>TOTAL (CIP)</t>
  </si>
  <si>
    <t>Annual: Annual CIF contribution based on costs and life expectancy</t>
  </si>
  <si>
    <t>Ballpark breakdown of where the membership dues go  (though not really accurate)</t>
  </si>
  <si>
    <t>Life*</t>
  </si>
  <si>
    <t>Estimate*</t>
  </si>
  <si>
    <t>*Life: Estimated life expectancy. May need adjustment</t>
  </si>
  <si>
    <t>*Estimate: Estimated cost to replace, no inflation added in. May need adjustment</t>
  </si>
  <si>
    <t>Clubhouse**</t>
  </si>
  <si>
    <t>Sumps. hose reels and flexible fuel lines</t>
  </si>
  <si>
    <t>Replace fixed fuel lines</t>
  </si>
  <si>
    <t>Expected life time is 25 years, that would be 2030</t>
  </si>
  <si>
    <t>19 pilings replaced May 2005 southern yellow was used for at least $1000 each around $20,000</t>
  </si>
  <si>
    <t>Pilings</t>
  </si>
  <si>
    <t>Float 6 &amp; 7</t>
  </si>
  <si>
    <t>Custom Floats</t>
  </si>
  <si>
    <t>Total 2014 &amp; 2015 Seems to be a 10 year life span?</t>
  </si>
  <si>
    <t>North sea wall and pilings</t>
  </si>
  <si>
    <t>Replace dock pilings (with north sea wall?)</t>
  </si>
  <si>
    <t>Replace pier pilings, decking, walkway (swag)</t>
  </si>
  <si>
    <t>Next</t>
  </si>
  <si>
    <t>Fuel Tanks (double price from 1990)</t>
  </si>
  <si>
    <t>Column1</t>
  </si>
  <si>
    <t>Column2</t>
  </si>
  <si>
    <t>Column3</t>
  </si>
  <si>
    <t>Column4</t>
  </si>
  <si>
    <t>Column5</t>
  </si>
  <si>
    <t>Column6</t>
  </si>
  <si>
    <t>Column7</t>
  </si>
  <si>
    <t>Column8</t>
  </si>
  <si>
    <t>Column9</t>
  </si>
  <si>
    <t>Column10</t>
  </si>
  <si>
    <t>Column11</t>
  </si>
  <si>
    <t>Column12</t>
  </si>
  <si>
    <t>CIF</t>
  </si>
  <si>
    <t>CIF/CIP past funding</t>
  </si>
  <si>
    <t>CIF/CIP 100% funding</t>
  </si>
  <si>
    <t>Members Dues</t>
  </si>
  <si>
    <t>Application Fees</t>
  </si>
  <si>
    <t>Locker Rentals</t>
  </si>
  <si>
    <t>Slip Rentals</t>
  </si>
  <si>
    <t>Dinghy Fees</t>
  </si>
  <si>
    <t>Launch Fees</t>
  </si>
  <si>
    <t>Club Rental</t>
  </si>
  <si>
    <t>Moorings</t>
  </si>
  <si>
    <t>Fuel</t>
  </si>
  <si>
    <t>Income (most of it)</t>
  </si>
  <si>
    <t>PYC Expenses (most of it)</t>
  </si>
  <si>
    <t>Install sacrificial slide boards on 24 pilings</t>
  </si>
  <si>
    <t>Carpet downstairs</t>
  </si>
  <si>
    <t>Funding Levels 1/10/2018</t>
  </si>
  <si>
    <r>
      <t xml:space="preserve">                                                    </t>
    </r>
    <r>
      <rPr>
        <b/>
        <sz val="14"/>
        <color indexed="8"/>
        <rFont val="Arial"/>
        <family val="2"/>
      </rPr>
      <t xml:space="preserve">  PYC CAPITAL IMPROVEMENT PLAN 2019 - 2028 10 year plan - Very rough proposal</t>
    </r>
    <r>
      <rPr>
        <b/>
        <sz val="12"/>
        <color indexed="8"/>
        <rFont val="Arial"/>
        <family val="2"/>
      </rPr>
      <t xml:space="preserve">   1/10/2019</t>
    </r>
  </si>
  <si>
    <t>$50K funding</t>
  </si>
  <si>
    <r>
      <t xml:space="preserve">                                                    </t>
    </r>
    <r>
      <rPr>
        <b/>
        <sz val="14"/>
        <color indexed="8"/>
        <rFont val="Arial"/>
        <family val="2"/>
      </rPr>
      <t xml:space="preserve">  PYC CAPITAL IMPROVEMENT PLAN 2019 - 2028 10 year plan - Very rough proposal</t>
    </r>
    <r>
      <rPr>
        <b/>
        <sz val="12"/>
        <color indexed="8"/>
        <rFont val="Arial"/>
        <family val="2"/>
      </rPr>
      <t xml:space="preserve">   1/11/2019</t>
    </r>
  </si>
  <si>
    <t>Sub structure inspection*</t>
  </si>
  <si>
    <t>Repairs to sub structure*</t>
  </si>
  <si>
    <t>East sea wall*</t>
  </si>
  <si>
    <t>North sea wall and pilings*</t>
  </si>
  <si>
    <t>Fuel Pump (dockside)*</t>
  </si>
  <si>
    <t>Fuel Tanks (double price from 1990)*</t>
  </si>
  <si>
    <t>* Needs better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</si>
</sst>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
  </numFmts>
  <fonts count="15" x14ac:knownFonts="1">
    <font>
      <sz val="10"/>
      <color indexed="8"/>
      <name val="Arial"/>
    </font>
    <font>
      <sz val="14"/>
      <color indexed="8"/>
      <name val="Arial"/>
    </font>
    <font>
      <b/>
      <sz val="12"/>
      <color indexed="8"/>
      <name val="Arial"/>
    </font>
    <font>
      <b/>
      <sz val="8"/>
      <color indexed="8"/>
      <name val="Arial"/>
    </font>
    <font>
      <sz val="10"/>
      <color indexed="13"/>
      <name val="Arial"/>
    </font>
    <font>
      <b/>
      <sz val="10"/>
      <color indexed="8"/>
      <name val="Arial"/>
      <family val="2"/>
    </font>
    <font>
      <b/>
      <sz val="11"/>
      <color indexed="8"/>
      <name val="Arial"/>
      <family val="2"/>
    </font>
    <font>
      <b/>
      <sz val="14"/>
      <color indexed="8"/>
      <name val="Arial"/>
      <family val="2"/>
    </font>
    <font>
      <b/>
      <sz val="12"/>
      <color indexed="8"/>
      <name val="Arial"/>
      <family val="2"/>
    </font>
    <font>
      <sz val="11"/>
      <color indexed="8"/>
      <name val="Arial"/>
      <family val="2"/>
    </font>
    <font>
      <b/>
      <sz val="8"/>
      <color indexed="8"/>
      <name val="Arial"/>
      <family val="2"/>
    </font>
    <font>
      <b/>
      <sz val="9"/>
      <color indexed="8"/>
      <name val="Arial"/>
      <family val="2"/>
    </font>
    <font>
      <sz val="9"/>
      <color indexed="8"/>
      <name val="Arial"/>
      <family val="2"/>
    </font>
    <font>
      <sz val="10"/>
      <color indexed="8"/>
      <name val="Arial"/>
      <family val="2"/>
    </font>
    <font>
      <i/>
      <sz val="11"/>
      <color indexed="8"/>
      <name val="Arial"/>
      <family val="2"/>
    </font>
  </fonts>
  <fills count="11">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0"/>
        <bgColor auto="1"/>
      </patternFill>
    </fill>
    <fill>
      <patternFill patternType="solid">
        <fgColor rgb="FFFFFF99"/>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0.14996795556505021"/>
        <bgColor indexed="64"/>
      </patternFill>
    </fill>
  </fills>
  <borders count="47">
    <border>
      <left/>
      <right/>
      <top/>
      <bottom/>
      <diagonal/>
    </border>
    <border>
      <left style="thin">
        <color indexed="10"/>
      </left>
      <right/>
      <top/>
      <bottom/>
      <diagonal/>
    </border>
    <border>
      <left/>
      <right/>
      <top/>
      <bottom/>
      <diagonal/>
    </border>
    <border>
      <left/>
      <right style="thin">
        <color indexed="10"/>
      </right>
      <top/>
      <bottom/>
      <diagonal/>
    </border>
    <border>
      <left style="thin">
        <color indexed="10"/>
      </left>
      <right style="thick">
        <color indexed="8"/>
      </right>
      <top/>
      <bottom/>
      <diagonal/>
    </border>
    <border>
      <left style="medium">
        <color indexed="8"/>
      </left>
      <right/>
      <top/>
      <bottom/>
      <diagonal/>
    </border>
    <border>
      <left style="thin">
        <color indexed="8"/>
      </left>
      <right style="thin">
        <color indexed="8"/>
      </right>
      <top/>
      <bottom style="medium">
        <color indexed="8"/>
      </bottom>
      <diagonal/>
    </border>
    <border>
      <left style="thin">
        <color indexed="8"/>
      </left>
      <right style="thin">
        <color indexed="8"/>
      </right>
      <top style="medium">
        <color indexed="8"/>
      </top>
      <bottom style="medium">
        <color indexed="8"/>
      </bottom>
      <diagonal/>
    </border>
    <border>
      <left style="thick">
        <color indexed="8"/>
      </left>
      <right style="thin">
        <color indexed="8"/>
      </right>
      <top style="thin">
        <color indexed="8"/>
      </top>
      <bottom/>
      <diagonal/>
    </border>
    <border>
      <left style="thick">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ck">
        <color indexed="8"/>
      </left>
      <right style="thin">
        <color indexed="8"/>
      </right>
      <top/>
      <bottom style="medium">
        <color indexed="8"/>
      </bottom>
      <diagonal/>
    </border>
    <border>
      <left style="thick">
        <color indexed="8"/>
      </left>
      <right style="thin">
        <color indexed="8"/>
      </right>
      <top style="medium">
        <color indexed="8"/>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diagonal/>
    </border>
    <border>
      <left style="thin">
        <color indexed="8"/>
      </left>
      <right style="thin">
        <color indexed="8"/>
      </right>
      <top style="thin">
        <color indexed="64"/>
      </top>
      <bottom style="medium">
        <color indexed="8"/>
      </bottom>
      <diagonal/>
    </border>
    <border>
      <left style="thin">
        <color indexed="8"/>
      </left>
      <right/>
      <top style="thin">
        <color indexed="8"/>
      </top>
      <bottom/>
      <diagonal/>
    </border>
    <border>
      <left style="thin">
        <color indexed="8"/>
      </left>
      <right style="medium">
        <color indexed="8"/>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8"/>
      </top>
      <bottom style="medium">
        <color indexed="64"/>
      </bottom>
      <diagonal/>
    </border>
    <border>
      <left/>
      <right/>
      <top style="medium">
        <color indexed="8"/>
      </top>
      <bottom style="medium">
        <color indexed="8"/>
      </bottom>
      <diagonal/>
    </border>
    <border>
      <left/>
      <right style="medium">
        <color indexed="64"/>
      </right>
      <top style="medium">
        <color indexed="8"/>
      </top>
      <bottom style="medium">
        <color indexed="64"/>
      </bottom>
      <diagonal/>
    </border>
    <border>
      <left/>
      <right style="medium">
        <color indexed="8"/>
      </right>
      <top/>
      <bottom/>
      <diagonal/>
    </border>
    <border>
      <left style="thin">
        <color indexed="8"/>
      </left>
      <right style="medium">
        <color indexed="8"/>
      </right>
      <top style="medium">
        <color indexed="8"/>
      </top>
      <bottom/>
      <diagonal/>
    </border>
    <border>
      <left style="thick">
        <color indexed="8"/>
      </left>
      <right style="thin">
        <color indexed="8"/>
      </right>
      <top style="medium">
        <color indexed="8"/>
      </top>
      <bottom/>
      <diagonal/>
    </border>
    <border>
      <left/>
      <right style="thin">
        <color indexed="8"/>
      </right>
      <top/>
      <bottom/>
      <diagonal/>
    </border>
    <border>
      <left style="thin">
        <color indexed="8"/>
      </left>
      <right style="thin">
        <color indexed="8"/>
      </right>
      <top style="medium">
        <color indexed="8"/>
      </top>
      <bottom/>
      <diagonal/>
    </border>
    <border>
      <left/>
      <right style="thin">
        <color indexed="8"/>
      </right>
      <top style="medium">
        <color indexed="8"/>
      </top>
      <bottom/>
      <diagonal/>
    </border>
    <border>
      <left/>
      <right style="thin">
        <color indexed="8"/>
      </right>
      <top style="thin">
        <color indexed="8"/>
      </top>
      <bottom/>
      <diagonal/>
    </border>
    <border>
      <left/>
      <right style="thin">
        <color indexed="8"/>
      </right>
      <top/>
      <bottom style="medium">
        <color indexed="8"/>
      </bottom>
      <diagonal/>
    </border>
    <border>
      <left/>
      <right style="thin">
        <color indexed="8"/>
      </right>
      <top style="medium">
        <color indexed="8"/>
      </top>
      <bottom style="medium">
        <color indexed="8"/>
      </bottom>
      <diagonal/>
    </border>
    <border>
      <left style="thick">
        <color indexed="8"/>
      </left>
      <right/>
      <top/>
      <bottom/>
      <diagonal/>
    </border>
    <border>
      <left/>
      <right style="thin">
        <color indexed="64"/>
      </right>
      <top style="thin">
        <color indexed="64"/>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8"/>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style="medium">
        <color auto="1"/>
      </right>
      <top/>
      <bottom style="medium">
        <color auto="1"/>
      </bottom>
      <diagonal/>
    </border>
    <border>
      <left/>
      <right style="thin">
        <color auto="1"/>
      </right>
      <top style="thin">
        <color auto="1"/>
      </top>
      <bottom/>
      <diagonal/>
    </border>
    <border>
      <left style="thin">
        <color auto="1"/>
      </left>
      <right style="medium">
        <color auto="1"/>
      </right>
      <top style="medium">
        <color auto="1"/>
      </top>
      <bottom/>
      <diagonal/>
    </border>
    <border>
      <left style="thin">
        <color indexed="8"/>
      </left>
      <right style="thin">
        <color auto="1"/>
      </right>
      <top style="medium">
        <color indexed="8"/>
      </top>
      <bottom/>
      <diagonal/>
    </border>
    <border>
      <left style="thick">
        <color indexed="8"/>
      </left>
      <right/>
      <top style="medium">
        <color indexed="8"/>
      </top>
      <bottom/>
      <diagonal/>
    </border>
  </borders>
  <cellStyleXfs count="1">
    <xf numFmtId="0" fontId="0" fillId="0" borderId="0" applyNumberFormat="0" applyFill="0" applyBorder="0" applyProtection="0"/>
  </cellStyleXfs>
  <cellXfs count="160">
    <xf numFmtId="0" fontId="0" fillId="0" borderId="0" xfId="0" applyFont="1" applyAlignment="1"/>
    <xf numFmtId="0" fontId="0" fillId="0" borderId="0" xfId="0" applyNumberFormat="1" applyFont="1" applyAlignment="1"/>
    <xf numFmtId="0" fontId="0" fillId="2" borderId="1" xfId="0" applyNumberFormat="1" applyFont="1" applyFill="1" applyBorder="1" applyAlignment="1"/>
    <xf numFmtId="0" fontId="0" fillId="2" borderId="2" xfId="0" applyNumberFormat="1" applyFont="1" applyFill="1" applyBorder="1" applyAlignment="1"/>
    <xf numFmtId="0" fontId="0" fillId="2" borderId="3" xfId="0" applyNumberFormat="1" applyFont="1" applyFill="1" applyBorder="1" applyAlignment="1"/>
    <xf numFmtId="0" fontId="0" fillId="2" borderId="5" xfId="0" applyNumberFormat="1" applyFont="1" applyFill="1" applyBorder="1" applyAlignment="1"/>
    <xf numFmtId="0" fontId="0" fillId="2" borderId="4" xfId="0" applyNumberFormat="1" applyFont="1" applyFill="1" applyBorder="1" applyAlignment="1"/>
    <xf numFmtId="49" fontId="0" fillId="2" borderId="2" xfId="0" applyNumberFormat="1" applyFont="1" applyFill="1" applyBorder="1" applyAlignment="1"/>
    <xf numFmtId="0" fontId="4" fillId="2" borderId="3" xfId="0" applyNumberFormat="1" applyFont="1" applyFill="1" applyBorder="1" applyAlignment="1"/>
    <xf numFmtId="3" fontId="0" fillId="2" borderId="2" xfId="0" applyNumberFormat="1" applyFont="1" applyFill="1" applyBorder="1" applyAlignment="1"/>
    <xf numFmtId="3" fontId="0" fillId="2" borderId="5" xfId="0" applyNumberFormat="1" applyFont="1" applyFill="1" applyBorder="1" applyAlignment="1"/>
    <xf numFmtId="3" fontId="3" fillId="2" borderId="2" xfId="0" applyNumberFormat="1" applyFont="1" applyFill="1" applyBorder="1" applyAlignment="1">
      <alignment horizontal="center"/>
    </xf>
    <xf numFmtId="0" fontId="0" fillId="2" borderId="15" xfId="0" applyNumberFormat="1" applyFont="1" applyFill="1" applyBorder="1" applyAlignment="1"/>
    <xf numFmtId="0" fontId="5" fillId="7" borderId="16" xfId="0" applyNumberFormat="1" applyFont="1" applyFill="1" applyBorder="1" applyAlignment="1">
      <alignment horizontal="center"/>
    </xf>
    <xf numFmtId="49" fontId="8" fillId="3" borderId="8" xfId="0" applyNumberFormat="1" applyFont="1" applyFill="1" applyBorder="1" applyAlignment="1"/>
    <xf numFmtId="49" fontId="9" fillId="4" borderId="9" xfId="0" applyNumberFormat="1" applyFont="1" applyFill="1" applyBorder="1" applyAlignment="1"/>
    <xf numFmtId="49" fontId="9" fillId="2" borderId="9" xfId="0" applyNumberFormat="1" applyFont="1" applyFill="1" applyBorder="1" applyAlignment="1"/>
    <xf numFmtId="3" fontId="9" fillId="2" borderId="11" xfId="0" applyNumberFormat="1" applyFont="1" applyFill="1" applyBorder="1" applyAlignment="1">
      <alignment horizontal="center"/>
    </xf>
    <xf numFmtId="0" fontId="9" fillId="2" borderId="11" xfId="0" applyNumberFormat="1" applyFont="1" applyFill="1" applyBorder="1" applyAlignment="1"/>
    <xf numFmtId="49" fontId="9" fillId="8" borderId="9" xfId="0" applyNumberFormat="1" applyFont="1" applyFill="1" applyBorder="1" applyAlignment="1"/>
    <xf numFmtId="3" fontId="9" fillId="8" borderId="11" xfId="0" applyNumberFormat="1" applyFont="1" applyFill="1" applyBorder="1" applyAlignment="1">
      <alignment horizontal="center"/>
    </xf>
    <xf numFmtId="0" fontId="9" fillId="8" borderId="11" xfId="0" applyNumberFormat="1" applyFont="1" applyFill="1" applyBorder="1" applyAlignment="1"/>
    <xf numFmtId="3" fontId="9" fillId="4" borderId="11" xfId="0" applyNumberFormat="1" applyFont="1" applyFill="1" applyBorder="1" applyAlignment="1">
      <alignment horizontal="center"/>
    </xf>
    <xf numFmtId="49" fontId="9" fillId="7" borderId="9" xfId="0" applyNumberFormat="1" applyFont="1" applyFill="1" applyBorder="1" applyAlignment="1"/>
    <xf numFmtId="3" fontId="9" fillId="7" borderId="11" xfId="0" applyNumberFormat="1" applyFont="1" applyFill="1" applyBorder="1" applyAlignment="1">
      <alignment horizontal="center"/>
    </xf>
    <xf numFmtId="0" fontId="9" fillId="7" borderId="11" xfId="0" applyNumberFormat="1" applyFont="1" applyFill="1" applyBorder="1" applyAlignment="1"/>
    <xf numFmtId="49" fontId="9" fillId="5" borderId="9" xfId="0" applyNumberFormat="1" applyFont="1" applyFill="1" applyBorder="1" applyAlignment="1"/>
    <xf numFmtId="3" fontId="9" fillId="5" borderId="11" xfId="0" applyNumberFormat="1" applyFont="1" applyFill="1" applyBorder="1" applyAlignment="1">
      <alignment horizontal="center"/>
    </xf>
    <xf numFmtId="0" fontId="9" fillId="5" borderId="11" xfId="0" applyNumberFormat="1" applyFont="1" applyFill="1" applyBorder="1" applyAlignment="1"/>
    <xf numFmtId="0" fontId="9" fillId="4" borderId="11" xfId="0" applyNumberFormat="1" applyFont="1" applyFill="1" applyBorder="1" applyAlignment="1"/>
    <xf numFmtId="3" fontId="9" fillId="2" borderId="10" xfId="0" applyNumberFormat="1" applyFont="1" applyFill="1" applyBorder="1" applyAlignment="1">
      <alignment horizontal="center"/>
    </xf>
    <xf numFmtId="0" fontId="9" fillId="2" borderId="10" xfId="0" applyNumberFormat="1" applyFont="1" applyFill="1" applyBorder="1" applyAlignment="1"/>
    <xf numFmtId="3" fontId="9" fillId="2" borderId="17" xfId="0" applyNumberFormat="1" applyFont="1" applyFill="1" applyBorder="1" applyAlignment="1">
      <alignment horizontal="center"/>
    </xf>
    <xf numFmtId="3" fontId="6" fillId="3" borderId="7" xfId="0" applyNumberFormat="1" applyFont="1" applyFill="1" applyBorder="1" applyAlignment="1">
      <alignment horizontal="center"/>
    </xf>
    <xf numFmtId="3" fontId="6" fillId="3" borderId="22" xfId="0" applyNumberFormat="1" applyFont="1" applyFill="1" applyBorder="1" applyAlignment="1">
      <alignment horizontal="center"/>
    </xf>
    <xf numFmtId="3" fontId="6" fillId="3" borderId="21" xfId="0" applyNumberFormat="1" applyFont="1" applyFill="1" applyBorder="1" applyAlignment="1">
      <alignment horizontal="center"/>
    </xf>
    <xf numFmtId="0" fontId="1" fillId="2" borderId="1" xfId="0" applyNumberFormat="1" applyFont="1" applyFill="1" applyBorder="1" applyAlignment="1"/>
    <xf numFmtId="3" fontId="9" fillId="2" borderId="19" xfId="0" applyNumberFormat="1" applyFont="1" applyFill="1" applyBorder="1" applyAlignment="1">
      <alignment horizontal="center"/>
    </xf>
    <xf numFmtId="0" fontId="9" fillId="2" borderId="19" xfId="0" applyNumberFormat="1" applyFont="1" applyFill="1" applyBorder="1" applyAlignment="1"/>
    <xf numFmtId="0" fontId="0" fillId="7" borderId="27" xfId="0" applyNumberFormat="1" applyFont="1" applyFill="1" applyBorder="1" applyAlignment="1"/>
    <xf numFmtId="49" fontId="8" fillId="3" borderId="26" xfId="0" applyNumberFormat="1" applyFont="1" applyFill="1" applyBorder="1" applyAlignment="1"/>
    <xf numFmtId="0" fontId="3" fillId="2" borderId="28" xfId="0" applyNumberFormat="1" applyFont="1" applyFill="1" applyBorder="1" applyAlignment="1">
      <alignment horizontal="center"/>
    </xf>
    <xf numFmtId="0" fontId="12" fillId="2" borderId="2" xfId="0" applyNumberFormat="1" applyFont="1" applyFill="1" applyBorder="1" applyAlignment="1"/>
    <xf numFmtId="49" fontId="11" fillId="2" borderId="14" xfId="0" applyNumberFormat="1" applyFont="1" applyFill="1" applyBorder="1" applyAlignment="1">
      <alignment horizontal="center"/>
    </xf>
    <xf numFmtId="0" fontId="11" fillId="2" borderId="25" xfId="0" applyNumberFormat="1" applyFont="1" applyFill="1" applyBorder="1" applyAlignment="1">
      <alignment horizontal="center"/>
    </xf>
    <xf numFmtId="3" fontId="12" fillId="4" borderId="18" xfId="0" applyNumberFormat="1" applyFont="1" applyFill="1" applyBorder="1" applyAlignment="1">
      <alignment horizontal="center"/>
    </xf>
    <xf numFmtId="3" fontId="12" fillId="7" borderId="18" xfId="0" applyNumberFormat="1" applyFont="1" applyFill="1" applyBorder="1" applyAlignment="1">
      <alignment horizontal="center"/>
    </xf>
    <xf numFmtId="3" fontId="12" fillId="8" borderId="18" xfId="0" applyNumberFormat="1" applyFont="1" applyFill="1" applyBorder="1" applyAlignment="1">
      <alignment horizontal="center"/>
    </xf>
    <xf numFmtId="3" fontId="12" fillId="7" borderId="20" xfId="0" applyNumberFormat="1" applyFont="1" applyFill="1" applyBorder="1" applyAlignment="1">
      <alignment horizontal="center"/>
    </xf>
    <xf numFmtId="3" fontId="11" fillId="6" borderId="23" xfId="0" applyNumberFormat="1" applyFont="1" applyFill="1" applyBorder="1" applyAlignment="1"/>
    <xf numFmtId="0" fontId="12" fillId="0" borderId="0" xfId="0" applyNumberFormat="1" applyFont="1" applyAlignment="1"/>
    <xf numFmtId="49" fontId="8" fillId="3" borderId="29" xfId="0" applyNumberFormat="1" applyFont="1" applyFill="1" applyBorder="1" applyAlignment="1"/>
    <xf numFmtId="49" fontId="8" fillId="3" borderId="30" xfId="0" applyNumberFormat="1" applyFont="1" applyFill="1" applyBorder="1" applyAlignment="1"/>
    <xf numFmtId="49" fontId="2" fillId="3" borderId="32" xfId="0" applyNumberFormat="1" applyFont="1" applyFill="1" applyBorder="1" applyAlignment="1"/>
    <xf numFmtId="3" fontId="9" fillId="2" borderId="34" xfId="0" applyNumberFormat="1" applyFont="1" applyFill="1" applyBorder="1" applyAlignment="1">
      <alignment horizontal="center"/>
    </xf>
    <xf numFmtId="49" fontId="8" fillId="3" borderId="35" xfId="0" applyNumberFormat="1" applyFont="1" applyFill="1" applyBorder="1" applyAlignment="1"/>
    <xf numFmtId="3" fontId="9" fillId="2" borderId="27" xfId="0" applyNumberFormat="1" applyFont="1" applyFill="1" applyBorder="1" applyAlignment="1"/>
    <xf numFmtId="3" fontId="9" fillId="8" borderId="27" xfId="0" applyNumberFormat="1" applyFont="1" applyFill="1" applyBorder="1" applyAlignment="1"/>
    <xf numFmtId="3" fontId="9" fillId="4" borderId="27" xfId="0" applyNumberFormat="1" applyFont="1" applyFill="1" applyBorder="1" applyAlignment="1"/>
    <xf numFmtId="3" fontId="9" fillId="7" borderId="27" xfId="0" applyNumberFormat="1" applyFont="1" applyFill="1" applyBorder="1" applyAlignment="1"/>
    <xf numFmtId="3" fontId="9" fillId="5" borderId="27" xfId="0" applyNumberFormat="1" applyFont="1" applyFill="1" applyBorder="1" applyAlignment="1"/>
    <xf numFmtId="49" fontId="8" fillId="3" borderId="33" xfId="0" applyNumberFormat="1" applyFont="1" applyFill="1" applyBorder="1" applyAlignment="1"/>
    <xf numFmtId="49" fontId="9" fillId="0" borderId="9" xfId="0" applyNumberFormat="1" applyFont="1" applyFill="1" applyBorder="1" applyAlignment="1"/>
    <xf numFmtId="49" fontId="8" fillId="3" borderId="36" xfId="0" applyNumberFormat="1" applyFont="1" applyFill="1" applyBorder="1" applyAlignment="1"/>
    <xf numFmtId="0" fontId="13" fillId="7" borderId="27" xfId="0" applyNumberFormat="1" applyFont="1" applyFill="1" applyBorder="1" applyAlignment="1">
      <alignment horizontal="right"/>
    </xf>
    <xf numFmtId="3" fontId="8" fillId="3" borderId="30" xfId="0" applyNumberFormat="1" applyFont="1" applyFill="1" applyBorder="1" applyAlignment="1"/>
    <xf numFmtId="1" fontId="9" fillId="8" borderId="27" xfId="0" applyNumberFormat="1" applyFont="1" applyFill="1" applyBorder="1" applyAlignment="1"/>
    <xf numFmtId="1" fontId="9" fillId="2" borderId="27" xfId="0" applyNumberFormat="1" applyFont="1" applyFill="1" applyBorder="1" applyAlignment="1"/>
    <xf numFmtId="1" fontId="9" fillId="7" borderId="27" xfId="0" applyNumberFormat="1" applyFont="1" applyFill="1" applyBorder="1" applyAlignment="1"/>
    <xf numFmtId="1" fontId="9" fillId="5" borderId="27" xfId="0" applyNumberFormat="1" applyFont="1" applyFill="1" applyBorder="1" applyAlignment="1"/>
    <xf numFmtId="1" fontId="8" fillId="3" borderId="35" xfId="0" applyNumberFormat="1" applyFont="1" applyFill="1" applyBorder="1" applyAlignment="1"/>
    <xf numFmtId="1" fontId="9" fillId="0" borderId="11" xfId="0" applyNumberFormat="1" applyFont="1" applyFill="1" applyBorder="1" applyAlignment="1"/>
    <xf numFmtId="1" fontId="8" fillId="3" borderId="30" xfId="0" applyNumberFormat="1" applyFont="1" applyFill="1" applyBorder="1" applyAlignment="1"/>
    <xf numFmtId="0" fontId="9" fillId="2" borderId="27" xfId="0" applyNumberFormat="1" applyFont="1" applyFill="1" applyBorder="1" applyAlignment="1"/>
    <xf numFmtId="0" fontId="9" fillId="8" borderId="27" xfId="0" applyNumberFormat="1" applyFont="1" applyFill="1" applyBorder="1" applyAlignment="1"/>
    <xf numFmtId="0" fontId="9" fillId="4" borderId="27" xfId="0" applyNumberFormat="1" applyFont="1" applyFill="1" applyBorder="1" applyAlignment="1"/>
    <xf numFmtId="0" fontId="9" fillId="7" borderId="27" xfId="0" applyNumberFormat="1" applyFont="1" applyFill="1" applyBorder="1" applyAlignment="1"/>
    <xf numFmtId="3" fontId="9" fillId="9" borderId="27" xfId="0" applyNumberFormat="1" applyFont="1" applyFill="1" applyBorder="1" applyAlignment="1"/>
    <xf numFmtId="3" fontId="8" fillId="3" borderId="32" xfId="0" applyNumberFormat="1" applyFont="1" applyFill="1" applyBorder="1" applyAlignment="1"/>
    <xf numFmtId="3" fontId="9" fillId="0" borderId="27" xfId="0" applyNumberFormat="1" applyFont="1" applyFill="1" applyBorder="1" applyAlignment="1"/>
    <xf numFmtId="1" fontId="9" fillId="0" borderId="27" xfId="0" applyNumberFormat="1" applyFont="1" applyFill="1" applyBorder="1" applyAlignment="1"/>
    <xf numFmtId="3" fontId="9" fillId="0" borderId="11" xfId="0" applyNumberFormat="1" applyFont="1" applyFill="1" applyBorder="1" applyAlignment="1">
      <alignment horizontal="center"/>
    </xf>
    <xf numFmtId="3" fontId="12" fillId="0" borderId="18" xfId="0" applyNumberFormat="1" applyFont="1" applyFill="1" applyBorder="1" applyAlignment="1">
      <alignment horizontal="center"/>
    </xf>
    <xf numFmtId="49" fontId="9" fillId="9" borderId="9" xfId="0" applyNumberFormat="1" applyFont="1" applyFill="1" applyBorder="1" applyAlignment="1"/>
    <xf numFmtId="1" fontId="9" fillId="9" borderId="11" xfId="0" applyNumberFormat="1" applyFont="1" applyFill="1" applyBorder="1" applyAlignment="1"/>
    <xf numFmtId="3" fontId="9" fillId="9" borderId="11" xfId="0" applyNumberFormat="1" applyFont="1" applyFill="1" applyBorder="1" applyAlignment="1"/>
    <xf numFmtId="3" fontId="9" fillId="9" borderId="11" xfId="0" applyNumberFormat="1" applyFont="1" applyFill="1" applyBorder="1" applyAlignment="1">
      <alignment horizontal="center"/>
    </xf>
    <xf numFmtId="3" fontId="12" fillId="9" borderId="18" xfId="0" applyNumberFormat="1" applyFont="1" applyFill="1" applyBorder="1" applyAlignment="1">
      <alignment horizontal="center"/>
    </xf>
    <xf numFmtId="49" fontId="8" fillId="3" borderId="37" xfId="0" applyNumberFormat="1" applyFont="1" applyFill="1" applyBorder="1" applyAlignment="1"/>
    <xf numFmtId="1" fontId="8" fillId="3" borderId="38" xfId="0" applyNumberFormat="1" applyFont="1" applyFill="1" applyBorder="1" applyAlignment="1"/>
    <xf numFmtId="49" fontId="8" fillId="3" borderId="38" xfId="0" applyNumberFormat="1" applyFont="1" applyFill="1" applyBorder="1" applyAlignment="1"/>
    <xf numFmtId="3" fontId="9" fillId="2" borderId="37" xfId="0" applyNumberFormat="1" applyFont="1" applyFill="1" applyBorder="1" applyAlignment="1">
      <alignment horizontal="center"/>
    </xf>
    <xf numFmtId="0" fontId="9" fillId="2" borderId="37" xfId="0" applyNumberFormat="1" applyFont="1" applyFill="1" applyBorder="1" applyAlignment="1"/>
    <xf numFmtId="3" fontId="0" fillId="0" borderId="0" xfId="0" applyNumberFormat="1" applyFont="1" applyAlignment="1"/>
    <xf numFmtId="0" fontId="13" fillId="0" borderId="0" xfId="0" applyFont="1" applyAlignment="1"/>
    <xf numFmtId="10" fontId="0" fillId="0" borderId="0" xfId="0" applyNumberFormat="1" applyFont="1" applyAlignment="1"/>
    <xf numFmtId="164" fontId="0" fillId="0" borderId="0" xfId="0" applyNumberFormat="1" applyFont="1" applyAlignment="1"/>
    <xf numFmtId="0" fontId="5" fillId="0" borderId="0" xfId="0" applyFont="1" applyAlignment="1"/>
    <xf numFmtId="0" fontId="13" fillId="0" borderId="0" xfId="0" applyFont="1" applyAlignment="1">
      <alignment horizontal="right"/>
    </xf>
    <xf numFmtId="165" fontId="0" fillId="0" borderId="0" xfId="0" applyNumberFormat="1" applyFont="1" applyAlignment="1"/>
    <xf numFmtId="0" fontId="13" fillId="0" borderId="0" xfId="0" applyFont="1" applyAlignment="1">
      <alignment horizontal="center" wrapText="1"/>
    </xf>
    <xf numFmtId="9" fontId="0" fillId="0" borderId="0" xfId="0" applyNumberFormat="1" applyFont="1" applyAlignment="1"/>
    <xf numFmtId="1" fontId="9" fillId="0" borderId="11" xfId="0" applyNumberFormat="1" applyFont="1" applyBorder="1" applyAlignment="1"/>
    <xf numFmtId="0" fontId="9" fillId="0" borderId="11" xfId="0" applyNumberFormat="1" applyFont="1" applyBorder="1" applyAlignment="1"/>
    <xf numFmtId="3" fontId="9" fillId="4" borderId="11" xfId="0" applyNumberFormat="1" applyFont="1" applyFill="1" applyBorder="1" applyAlignment="1"/>
    <xf numFmtId="49" fontId="9" fillId="7" borderId="12" xfId="0" applyNumberFormat="1" applyFont="1" applyFill="1" applyBorder="1" applyAlignment="1"/>
    <xf numFmtId="0" fontId="9" fillId="7" borderId="31" xfId="0" applyNumberFormat="1" applyFont="1" applyFill="1" applyBorder="1" applyAlignment="1"/>
    <xf numFmtId="3" fontId="9" fillId="7" borderId="31" xfId="0" applyNumberFormat="1" applyFont="1" applyFill="1" applyBorder="1" applyAlignment="1"/>
    <xf numFmtId="3" fontId="9" fillId="7" borderId="6" xfId="0" applyNumberFormat="1" applyFont="1" applyFill="1" applyBorder="1" applyAlignment="1"/>
    <xf numFmtId="3" fontId="9" fillId="0" borderId="11" xfId="0" applyNumberFormat="1" applyFont="1" applyBorder="1" applyAlignment="1"/>
    <xf numFmtId="3" fontId="12" fillId="0" borderId="18" xfId="0" applyNumberFormat="1" applyFont="1" applyBorder="1" applyAlignment="1">
      <alignment horizontal="center"/>
    </xf>
    <xf numFmtId="1" fontId="9" fillId="9" borderId="27" xfId="0" applyNumberFormat="1" applyFont="1" applyFill="1" applyBorder="1" applyAlignment="1"/>
    <xf numFmtId="0" fontId="9" fillId="9" borderId="11" xfId="0" applyNumberFormat="1" applyFont="1" applyFill="1" applyBorder="1" applyAlignment="1"/>
    <xf numFmtId="0" fontId="9" fillId="0" borderId="27" xfId="0" applyNumberFormat="1" applyFont="1" applyFill="1" applyBorder="1" applyAlignment="1"/>
    <xf numFmtId="0" fontId="0" fillId="0" borderId="2" xfId="0" applyNumberFormat="1" applyFont="1" applyFill="1" applyBorder="1" applyAlignment="1"/>
    <xf numFmtId="0" fontId="9" fillId="0" borderId="11" xfId="0" applyNumberFormat="1" applyFont="1" applyFill="1" applyBorder="1" applyAlignment="1"/>
    <xf numFmtId="3" fontId="12" fillId="0" borderId="40" xfId="0" applyNumberFormat="1" applyFont="1" applyFill="1" applyBorder="1" applyAlignment="1">
      <alignment horizontal="center"/>
    </xf>
    <xf numFmtId="3" fontId="12" fillId="7" borderId="41" xfId="0" applyNumberFormat="1" applyFont="1" applyFill="1" applyBorder="1" applyAlignment="1">
      <alignment horizontal="center"/>
    </xf>
    <xf numFmtId="3" fontId="9" fillId="10" borderId="11" xfId="0" applyNumberFormat="1" applyFont="1" applyFill="1" applyBorder="1" applyAlignment="1">
      <alignment horizontal="center"/>
    </xf>
    <xf numFmtId="0" fontId="9" fillId="10" borderId="11" xfId="0" applyNumberFormat="1" applyFont="1" applyFill="1" applyBorder="1" applyAlignment="1"/>
    <xf numFmtId="49" fontId="9" fillId="10" borderId="9" xfId="0" applyNumberFormat="1" applyFont="1" applyFill="1" applyBorder="1" applyAlignment="1"/>
    <xf numFmtId="1" fontId="9" fillId="10" borderId="11" xfId="0" applyNumberFormat="1" applyFont="1" applyFill="1" applyBorder="1" applyAlignment="1"/>
    <xf numFmtId="3" fontId="9" fillId="10" borderId="18" xfId="0" applyNumberFormat="1" applyFont="1" applyFill="1" applyBorder="1" applyAlignment="1">
      <alignment horizontal="center"/>
    </xf>
    <xf numFmtId="1" fontId="8" fillId="3" borderId="39" xfId="0" applyNumberFormat="1" applyFont="1" applyFill="1" applyBorder="1" applyAlignment="1"/>
    <xf numFmtId="1" fontId="9" fillId="7" borderId="31" xfId="0" applyNumberFormat="1" applyFont="1" applyFill="1" applyBorder="1" applyAlignment="1"/>
    <xf numFmtId="3" fontId="14" fillId="5" borderId="11" xfId="0" applyNumberFormat="1" applyFont="1" applyFill="1" applyBorder="1" applyAlignment="1">
      <alignment horizontal="center"/>
    </xf>
    <xf numFmtId="49" fontId="9" fillId="7" borderId="27" xfId="0" applyNumberFormat="1" applyFont="1" applyFill="1" applyBorder="1" applyAlignment="1"/>
    <xf numFmtId="0" fontId="13" fillId="0" borderId="0" xfId="0" applyFont="1" applyAlignment="1">
      <alignment wrapText="1"/>
    </xf>
    <xf numFmtId="0" fontId="13" fillId="0" borderId="0" xfId="0" applyNumberFormat="1" applyFont="1" applyAlignment="1"/>
    <xf numFmtId="0" fontId="5" fillId="0" borderId="0" xfId="0" applyNumberFormat="1" applyFont="1" applyAlignment="1"/>
    <xf numFmtId="49" fontId="2" fillId="3" borderId="15" xfId="0" applyNumberFormat="1" applyFont="1" applyFill="1" applyBorder="1" applyAlignment="1"/>
    <xf numFmtId="3" fontId="8" fillId="3" borderId="15" xfId="0" applyNumberFormat="1" applyFont="1" applyFill="1" applyBorder="1" applyAlignment="1"/>
    <xf numFmtId="49" fontId="2" fillId="0" borderId="15" xfId="0" applyNumberFormat="1" applyFont="1" applyFill="1" applyBorder="1" applyAlignment="1"/>
    <xf numFmtId="3" fontId="8" fillId="0" borderId="15" xfId="0" applyNumberFormat="1" applyFont="1" applyFill="1" applyBorder="1" applyAlignment="1"/>
    <xf numFmtId="3" fontId="6" fillId="0" borderId="15" xfId="0" applyNumberFormat="1" applyFont="1" applyFill="1" applyBorder="1" applyAlignment="1">
      <alignment horizontal="center"/>
    </xf>
    <xf numFmtId="3" fontId="6" fillId="0" borderId="2" xfId="0" applyNumberFormat="1" applyFont="1" applyFill="1" applyBorder="1" applyAlignment="1">
      <alignment horizontal="center"/>
    </xf>
    <xf numFmtId="3" fontId="11" fillId="0" borderId="2" xfId="0" applyNumberFormat="1" applyFont="1" applyFill="1" applyBorder="1" applyAlignment="1"/>
    <xf numFmtId="3" fontId="12" fillId="0" borderId="0" xfId="0" applyNumberFormat="1" applyFont="1" applyAlignment="1"/>
    <xf numFmtId="49" fontId="8" fillId="3" borderId="13" xfId="0" applyNumberFormat="1" applyFont="1" applyFill="1" applyBorder="1" applyAlignment="1"/>
    <xf numFmtId="3" fontId="13" fillId="7" borderId="42" xfId="0" applyNumberFormat="1" applyFont="1" applyFill="1" applyBorder="1" applyAlignment="1">
      <alignment horizontal="center"/>
    </xf>
    <xf numFmtId="38" fontId="13" fillId="7" borderId="11" xfId="0" applyNumberFormat="1" applyFont="1" applyFill="1" applyBorder="1" applyAlignment="1">
      <alignment horizontal="center"/>
    </xf>
    <xf numFmtId="3" fontId="9" fillId="10" borderId="11" xfId="0" applyNumberFormat="1" applyFont="1" applyFill="1" applyBorder="1" applyAlignment="1"/>
    <xf numFmtId="3" fontId="9" fillId="0" borderId="11" xfId="0" applyNumberFormat="1" applyFont="1" applyFill="1" applyBorder="1" applyAlignment="1"/>
    <xf numFmtId="17" fontId="0" fillId="0" borderId="0" xfId="0" applyNumberFormat="1" applyFont="1" applyAlignment="1"/>
    <xf numFmtId="14" fontId="0" fillId="0" borderId="0" xfId="0" applyNumberFormat="1" applyFont="1" applyAlignment="1"/>
    <xf numFmtId="1" fontId="8" fillId="3" borderId="43" xfId="0" applyNumberFormat="1" applyFont="1" applyFill="1" applyBorder="1" applyAlignment="1"/>
    <xf numFmtId="0" fontId="13" fillId="7" borderId="27" xfId="0" applyNumberFormat="1" applyFont="1" applyFill="1" applyBorder="1" applyAlignment="1"/>
    <xf numFmtId="1" fontId="0" fillId="0" borderId="0" xfId="0" applyNumberFormat="1" applyFont="1" applyAlignment="1"/>
    <xf numFmtId="38" fontId="13" fillId="7" borderId="6" xfId="0" applyNumberFormat="1" applyFont="1" applyFill="1" applyBorder="1" applyAlignment="1">
      <alignment horizontal="center"/>
    </xf>
    <xf numFmtId="3" fontId="11" fillId="0" borderId="44" xfId="0" applyNumberFormat="1" applyFont="1" applyFill="1" applyBorder="1" applyAlignment="1"/>
    <xf numFmtId="3" fontId="9" fillId="0" borderId="45" xfId="0" applyNumberFormat="1" applyFont="1" applyFill="1" applyBorder="1" applyAlignment="1">
      <alignment horizontal="center"/>
    </xf>
    <xf numFmtId="49" fontId="8" fillId="3" borderId="46" xfId="0" applyNumberFormat="1" applyFont="1" applyFill="1" applyBorder="1" applyAlignment="1"/>
    <xf numFmtId="49" fontId="8" fillId="7" borderId="2" xfId="0" applyNumberFormat="1" applyFont="1" applyFill="1" applyBorder="1" applyAlignment="1">
      <alignment horizontal="center"/>
    </xf>
    <xf numFmtId="0" fontId="2" fillId="7" borderId="2" xfId="0" applyNumberFormat="1" applyFont="1" applyFill="1" applyBorder="1" applyAlignment="1">
      <alignment horizontal="center"/>
    </xf>
    <xf numFmtId="0" fontId="2" fillId="7" borderId="24" xfId="0" applyNumberFormat="1" applyFont="1" applyFill="1" applyBorder="1" applyAlignment="1">
      <alignment horizontal="center"/>
    </xf>
    <xf numFmtId="0" fontId="2" fillId="7" borderId="5" xfId="0" applyNumberFormat="1" applyFont="1" applyFill="1" applyBorder="1" applyAlignment="1">
      <alignment horizontal="center"/>
    </xf>
    <xf numFmtId="0" fontId="13" fillId="0" borderId="0" xfId="0" applyFont="1" applyAlignment="1">
      <alignment vertical="top" wrapText="1"/>
    </xf>
    <xf numFmtId="0" fontId="0" fillId="0" borderId="0" xfId="0" applyFont="1" applyAlignment="1">
      <alignment wrapText="1"/>
    </xf>
    <xf numFmtId="0" fontId="0" fillId="0" borderId="0" xfId="0" applyFont="1" applyAlignment="1">
      <alignment vertical="top" wrapText="1"/>
    </xf>
    <xf numFmtId="0" fontId="0" fillId="7" borderId="27" xfId="0" applyNumberFormat="1" applyFont="1" applyFill="1" applyBorder="1" applyAlignment="1">
      <alignment horizontal="center"/>
    </xf>
  </cellXfs>
  <cellStyles count="1">
    <cellStyle name="Normal" xfId="0" builtinId="0"/>
  </cellStyles>
  <dxfs count="26">
    <dxf>
      <font>
        <b val="0"/>
        <i val="0"/>
        <strike val="0"/>
        <condense val="0"/>
        <extend val="0"/>
        <outline val="0"/>
        <shadow val="0"/>
        <u val="none"/>
        <vertAlign val="baseline"/>
        <sz val="10"/>
        <color indexed="8"/>
        <name val="Arial"/>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0"/>
        <color indexed="8"/>
        <name val="Arial"/>
        <family val="2"/>
        <scheme val="none"/>
      </font>
      <alignment horizontal="general" vertical="bottom" textRotation="0" wrapText="0" indent="0" justifyLastLine="0" shrinkToFit="0" readingOrder="0"/>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s>
  <tableStyles count="0"/>
  <colors>
    <indexedColors>
      <rgbColor rgb="FF000000"/>
      <rgbColor rgb="FFFFFFFF"/>
      <rgbColor rgb="FFFF0000"/>
      <rgbColor rgb="FF00FF00"/>
      <rgbColor rgb="FF0000FF"/>
      <rgbColor rgb="FFFFFF00"/>
      <rgbColor rgb="FFFF00FF"/>
      <rgbColor rgb="FF00FFFF"/>
      <rgbColor rgb="FF000000"/>
      <rgbColor rgb="FFFFFFFF"/>
      <rgbColor rgb="FFDDDDDD"/>
      <rgbColor rgb="FFFFFF99"/>
      <rgbColor rgb="FFD8D8D8"/>
      <rgbColor rgb="FFFF00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43345DB-1690-4126-AD30-5086C682A6BE}" name="Table1" displayName="Table1" ref="A3:L26" totalsRowShown="0">
  <autoFilter ref="A3:L26" xr:uid="{5B79B5DE-4CE1-4D37-8D9C-5EA7145C9E93}"/>
  <tableColumns count="12">
    <tableColumn id="1" xr3:uid="{5FFAC2AB-CAB1-429D-98B4-28A7D3889ECF}" name="Column1" dataDxfId="1"/>
    <tableColumn id="2" xr3:uid="{3BB02D4C-0659-46CC-A9E2-93E232C71B47}" name="Column2" dataDxfId="0"/>
    <tableColumn id="3" xr3:uid="{7781C62C-4CC5-434A-B0BC-A337BE6DF4F8}" name="Column3"/>
    <tableColumn id="4" xr3:uid="{08345A53-BAF0-4765-AAEE-8345E6DA844F}" name="Column4"/>
    <tableColumn id="5" xr3:uid="{39FA301E-07AD-4210-A053-A337782B56B4}" name="Column5"/>
    <tableColumn id="6" xr3:uid="{9046946E-DAF7-4F34-86E7-2EF14AC85C74}" name="Column6"/>
    <tableColumn id="7" xr3:uid="{B9C5062B-6C3E-4BA6-8A5D-F3DFC123C44A}" name="Column7"/>
    <tableColumn id="8" xr3:uid="{8384C197-4E4A-4B31-B20E-A1454DBB737E}" name="Column8"/>
    <tableColumn id="9" xr3:uid="{9C1D3788-B46B-41EF-A0CE-6BEE6AC8B6EE}" name="Column9"/>
    <tableColumn id="10" xr3:uid="{8C80DC44-BC36-4DF5-B263-2073F37281C4}" name="Column10"/>
    <tableColumn id="11" xr3:uid="{CD5539DF-04B0-4FE2-B0DF-3C9CFCFE2F75}" name="Column11"/>
    <tableColumn id="12" xr3:uid="{7D4E197B-FA9C-4812-A22A-BFC4A788CE74}" name="Column1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a:ea typeface="Helvetica"/>
        <a:cs typeface="Helvetica"/>
      </a:majorFont>
      <a:minorFont>
        <a:latin typeface="Helvetica"/>
        <a:ea typeface="Helvetica"/>
        <a:cs typeface="Helvetica"/>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A90"/>
  <sheetViews>
    <sheetView showGridLines="0" topLeftCell="B1" workbookViewId="0">
      <pane ySplit="2" topLeftCell="A24" activePane="bottomLeft" state="frozen"/>
      <selection activeCell="B1" sqref="B1"/>
      <selection pane="bottomLeft" activeCell="B1" sqref="B1:Q1"/>
    </sheetView>
  </sheetViews>
  <sheetFormatPr defaultColWidth="8.88671875" defaultRowHeight="15.75" customHeight="1" x14ac:dyDescent="0.25"/>
  <cols>
    <col min="1" max="1" width="8.88671875" style="1" hidden="1" customWidth="1"/>
    <col min="2" max="2" width="40.88671875" style="1" customWidth="1"/>
    <col min="3" max="3" width="5.5546875" style="1" customWidth="1"/>
    <col min="4" max="4" width="8.5546875" style="1" customWidth="1"/>
    <col min="5" max="5" width="8.109375" style="1" customWidth="1"/>
    <col min="6" max="6" width="8" style="1" customWidth="1"/>
    <col min="7" max="7" width="7.6640625" style="1" customWidth="1"/>
    <col min="8" max="8" width="8.44140625" style="1" customWidth="1"/>
    <col min="9" max="9" width="8" style="1" customWidth="1"/>
    <col min="10" max="10" width="8.33203125" style="1" customWidth="1"/>
    <col min="11" max="11" width="8.5546875" style="1" customWidth="1"/>
    <col min="12" max="12" width="8.109375" style="1" customWidth="1"/>
    <col min="13" max="14" width="8.77734375" style="1" customWidth="1"/>
    <col min="15" max="15" width="8.6640625" style="1" customWidth="1"/>
    <col min="16" max="17" width="8.88671875" style="1" customWidth="1"/>
    <col min="18" max="18" width="6.44140625" style="50" customWidth="1"/>
    <col min="19" max="260" width="8.88671875" style="1" customWidth="1"/>
  </cols>
  <sheetData>
    <row r="1" spans="1:261" ht="15.75" customHeight="1" x14ac:dyDescent="0.3">
      <c r="A1" s="36"/>
      <c r="B1" s="152" t="s">
        <v>116</v>
      </c>
      <c r="C1" s="152"/>
      <c r="D1" s="152"/>
      <c r="E1" s="152"/>
      <c r="F1" s="152"/>
      <c r="G1" s="152"/>
      <c r="H1" s="153"/>
      <c r="I1" s="153"/>
      <c r="J1" s="153"/>
      <c r="K1" s="153"/>
      <c r="L1" s="153"/>
      <c r="M1" s="153"/>
      <c r="N1" s="153"/>
      <c r="O1" s="153"/>
      <c r="P1" s="154"/>
      <c r="Q1" s="155"/>
      <c r="R1" s="42"/>
      <c r="S1" s="3"/>
      <c r="T1" s="3"/>
      <c r="U1" s="3"/>
      <c r="V1" s="3"/>
      <c r="W1" s="3"/>
      <c r="X1" s="4"/>
    </row>
    <row r="2" spans="1:261" ht="15.75" customHeight="1" thickBot="1" x14ac:dyDescent="0.3">
      <c r="A2" s="2"/>
      <c r="B2" s="39"/>
      <c r="C2" s="64" t="s">
        <v>67</v>
      </c>
      <c r="D2" s="64" t="s">
        <v>68</v>
      </c>
      <c r="E2" s="64" t="s">
        <v>24</v>
      </c>
      <c r="F2" s="146" t="s">
        <v>45</v>
      </c>
      <c r="G2" s="64" t="s">
        <v>83</v>
      </c>
      <c r="H2" s="13">
        <v>2019</v>
      </c>
      <c r="I2" s="13">
        <v>2020</v>
      </c>
      <c r="J2" s="13">
        <v>2021</v>
      </c>
      <c r="K2" s="13">
        <v>2022</v>
      </c>
      <c r="L2" s="13">
        <v>2023</v>
      </c>
      <c r="M2" s="13">
        <v>2024</v>
      </c>
      <c r="N2" s="13">
        <v>2025</v>
      </c>
      <c r="O2" s="13">
        <v>2026</v>
      </c>
      <c r="P2" s="13">
        <v>2027</v>
      </c>
      <c r="Q2" s="13">
        <v>2028</v>
      </c>
      <c r="R2" s="43" t="s">
        <v>0</v>
      </c>
      <c r="S2" s="5"/>
      <c r="T2" s="3"/>
      <c r="U2" s="3"/>
      <c r="V2" s="3"/>
      <c r="W2" s="3"/>
      <c r="X2" s="3"/>
      <c r="Y2" s="4"/>
      <c r="JA2" s="1"/>
    </row>
    <row r="3" spans="1:261" ht="21" customHeight="1" x14ac:dyDescent="0.3">
      <c r="A3" s="6"/>
      <c r="B3" s="40" t="s">
        <v>1</v>
      </c>
      <c r="C3" s="51"/>
      <c r="D3" s="51"/>
      <c r="E3" s="51"/>
      <c r="F3" s="51"/>
      <c r="G3" s="51"/>
      <c r="H3" s="41"/>
      <c r="I3" s="41"/>
      <c r="J3" s="41"/>
      <c r="K3" s="41"/>
      <c r="L3" s="41"/>
      <c r="M3" s="41"/>
      <c r="N3" s="41"/>
      <c r="O3" s="41"/>
      <c r="P3" s="41"/>
      <c r="Q3" s="41"/>
      <c r="R3" s="44"/>
      <c r="S3" s="5"/>
      <c r="T3" s="7" t="s">
        <v>2</v>
      </c>
      <c r="U3" s="3"/>
      <c r="V3" s="3"/>
      <c r="W3" s="3"/>
      <c r="X3" s="3"/>
      <c r="Y3" s="4"/>
      <c r="JA3" s="1"/>
    </row>
    <row r="4" spans="1:261" ht="15.75" customHeight="1" x14ac:dyDescent="0.25">
      <c r="A4" s="6"/>
      <c r="B4" s="23" t="s">
        <v>112</v>
      </c>
      <c r="C4" s="68">
        <v>5</v>
      </c>
      <c r="D4" s="59">
        <v>3500</v>
      </c>
      <c r="E4" s="59">
        <f t="shared" ref="E4:E23" si="0">D4/C4</f>
        <v>700</v>
      </c>
      <c r="F4" s="68"/>
      <c r="G4" s="80" t="str">
        <f t="shared" ref="G4:G5" si="1">IF((F4+C4) &gt; 2000,F4+C4, "")</f>
        <v/>
      </c>
      <c r="H4" s="24">
        <v>3500</v>
      </c>
      <c r="I4" s="24"/>
      <c r="J4" s="24"/>
      <c r="K4" s="24"/>
      <c r="L4" s="24"/>
      <c r="M4" s="24"/>
      <c r="N4" s="24"/>
      <c r="O4" s="24"/>
      <c r="P4" s="24"/>
      <c r="Q4" s="24"/>
      <c r="R4" s="46">
        <f>SUM(H4:Q4)</f>
        <v>3500</v>
      </c>
      <c r="S4" s="5"/>
      <c r="T4" s="3"/>
      <c r="U4" s="3"/>
      <c r="V4" s="3"/>
      <c r="W4" s="3"/>
      <c r="X4" s="3"/>
      <c r="Y4" s="4"/>
      <c r="JA4" s="1"/>
    </row>
    <row r="5" spans="1:261" ht="15.75" customHeight="1" x14ac:dyDescent="0.25">
      <c r="A5" s="6"/>
      <c r="B5" s="16" t="s">
        <v>3</v>
      </c>
      <c r="C5" s="73">
        <v>20</v>
      </c>
      <c r="D5" s="56">
        <v>20000</v>
      </c>
      <c r="E5" s="59">
        <f t="shared" si="0"/>
        <v>1000</v>
      </c>
      <c r="F5" s="68"/>
      <c r="G5" s="80" t="str">
        <f t="shared" si="1"/>
        <v/>
      </c>
      <c r="H5" s="17"/>
      <c r="I5" s="17"/>
      <c r="J5" s="17"/>
      <c r="K5" s="17"/>
      <c r="L5" s="17">
        <v>20000</v>
      </c>
      <c r="M5" s="17"/>
      <c r="N5" s="18"/>
      <c r="O5" s="17"/>
      <c r="P5" s="17"/>
      <c r="Q5" s="17"/>
      <c r="R5" s="46">
        <f>SUM(H5:Q5)</f>
        <v>20000</v>
      </c>
      <c r="S5" s="5"/>
      <c r="T5" s="3"/>
      <c r="U5" s="3"/>
      <c r="V5" s="3"/>
      <c r="W5" s="3"/>
      <c r="X5" s="3"/>
      <c r="Y5" s="4"/>
      <c r="JA5" s="1"/>
    </row>
    <row r="6" spans="1:261" ht="15.75" customHeight="1" x14ac:dyDescent="0.25">
      <c r="A6" s="6"/>
      <c r="B6" s="62" t="s">
        <v>14</v>
      </c>
      <c r="C6" s="113">
        <v>10</v>
      </c>
      <c r="D6" s="79">
        <v>12000</v>
      </c>
      <c r="E6" s="79">
        <f t="shared" si="0"/>
        <v>1200</v>
      </c>
      <c r="F6" s="80"/>
      <c r="G6" s="80" t="str">
        <f>IF((F6+C6) &gt; 2000,F6+C6, "")</f>
        <v/>
      </c>
      <c r="H6" s="81"/>
      <c r="I6" s="81">
        <v>12000</v>
      </c>
      <c r="J6" s="81"/>
      <c r="K6" s="81"/>
      <c r="L6" s="81"/>
      <c r="M6" s="81"/>
      <c r="N6" s="115"/>
      <c r="O6" s="81"/>
      <c r="P6" s="81">
        <v>8000</v>
      </c>
      <c r="Q6" s="81">
        <v>4000</v>
      </c>
      <c r="R6" s="82">
        <f t="shared" ref="R6:R12" si="2">SUM(H6:Q6)</f>
        <v>24000</v>
      </c>
      <c r="S6" s="5"/>
      <c r="T6" s="3"/>
      <c r="U6" s="3"/>
      <c r="V6" s="3"/>
      <c r="W6" s="3"/>
      <c r="X6" s="3"/>
      <c r="Y6" s="4"/>
      <c r="JA6" s="1"/>
    </row>
    <row r="7" spans="1:261" ht="15.75" customHeight="1" x14ac:dyDescent="0.25">
      <c r="A7" s="6"/>
      <c r="B7" s="16" t="s">
        <v>5</v>
      </c>
      <c r="C7" s="67">
        <v>25</v>
      </c>
      <c r="D7" s="56">
        <v>10000</v>
      </c>
      <c r="E7" s="59">
        <f t="shared" si="0"/>
        <v>400</v>
      </c>
      <c r="F7" s="68"/>
      <c r="G7" s="80" t="str">
        <f t="shared" ref="G7:G24" si="3">IF((F7+C7) &gt; 2000,F7+C7, "")</f>
        <v/>
      </c>
      <c r="H7" s="17"/>
      <c r="I7" s="17"/>
      <c r="J7" s="17"/>
      <c r="K7" s="17"/>
      <c r="L7" s="17"/>
      <c r="M7" s="17">
        <v>10000</v>
      </c>
      <c r="N7" s="17"/>
      <c r="O7" s="17"/>
      <c r="P7" s="17"/>
      <c r="Q7" s="17"/>
      <c r="R7" s="46">
        <f t="shared" si="2"/>
        <v>10000</v>
      </c>
      <c r="S7" s="5"/>
      <c r="T7" s="3"/>
      <c r="U7" s="3"/>
      <c r="V7" s="3"/>
      <c r="W7" s="3"/>
      <c r="X7" s="3"/>
      <c r="Y7" s="4"/>
      <c r="JA7" s="1"/>
    </row>
    <row r="8" spans="1:261" ht="15.75" customHeight="1" x14ac:dyDescent="0.25">
      <c r="A8" s="6"/>
      <c r="B8" s="62" t="s">
        <v>15</v>
      </c>
      <c r="C8" s="113">
        <v>10</v>
      </c>
      <c r="D8" s="79">
        <v>20000</v>
      </c>
      <c r="E8" s="79">
        <f t="shared" si="0"/>
        <v>2000</v>
      </c>
      <c r="F8" s="80"/>
      <c r="G8" s="80" t="str">
        <f t="shared" si="3"/>
        <v/>
      </c>
      <c r="H8" s="81"/>
      <c r="I8" s="81"/>
      <c r="J8" s="81"/>
      <c r="K8" s="81"/>
      <c r="L8" s="81"/>
      <c r="M8" s="81">
        <v>8000</v>
      </c>
      <c r="N8" s="81">
        <v>12000</v>
      </c>
      <c r="O8" s="81"/>
      <c r="P8" s="81"/>
      <c r="Q8" s="81"/>
      <c r="R8" s="82">
        <f t="shared" si="2"/>
        <v>20000</v>
      </c>
      <c r="S8" s="5"/>
      <c r="T8" s="3"/>
      <c r="U8" s="3"/>
      <c r="V8" s="3"/>
      <c r="W8" s="3"/>
      <c r="X8" s="3"/>
      <c r="Y8" s="4"/>
      <c r="JA8" s="1"/>
    </row>
    <row r="9" spans="1:261" ht="15.75" customHeight="1" x14ac:dyDescent="0.25">
      <c r="A9" s="6"/>
      <c r="B9" s="23" t="s">
        <v>16</v>
      </c>
      <c r="C9" s="76">
        <v>15</v>
      </c>
      <c r="D9" s="59">
        <v>4000</v>
      </c>
      <c r="E9" s="59">
        <f t="shared" si="0"/>
        <v>266.66666666666669</v>
      </c>
      <c r="F9" s="68"/>
      <c r="G9" s="80" t="str">
        <f t="shared" si="3"/>
        <v/>
      </c>
      <c r="H9" s="24"/>
      <c r="I9" s="24"/>
      <c r="J9" s="24"/>
      <c r="K9" s="24"/>
      <c r="L9" s="24">
        <v>4000</v>
      </c>
      <c r="M9" s="24"/>
      <c r="N9" s="25"/>
      <c r="O9" s="24"/>
      <c r="P9" s="24"/>
      <c r="Q9" s="24"/>
      <c r="R9" s="46">
        <f t="shared" si="2"/>
        <v>4000</v>
      </c>
      <c r="S9" s="5"/>
      <c r="T9" s="3"/>
      <c r="U9" s="3"/>
      <c r="V9" s="3"/>
      <c r="W9" s="3"/>
      <c r="X9" s="3"/>
      <c r="Y9" s="4"/>
      <c r="JA9" s="1"/>
    </row>
    <row r="10" spans="1:261" ht="15.75" customHeight="1" x14ac:dyDescent="0.25">
      <c r="A10" s="6"/>
      <c r="B10" s="23" t="s">
        <v>49</v>
      </c>
      <c r="C10" s="76">
        <v>15</v>
      </c>
      <c r="D10" s="59">
        <v>3000</v>
      </c>
      <c r="E10" s="59">
        <f t="shared" ref="E10" si="4">D10/C10</f>
        <v>200</v>
      </c>
      <c r="F10" s="68">
        <v>2018</v>
      </c>
      <c r="G10" s="80">
        <f t="shared" si="3"/>
        <v>2033</v>
      </c>
      <c r="H10" s="24"/>
      <c r="I10" s="24"/>
      <c r="J10" s="24"/>
      <c r="K10" s="24"/>
      <c r="L10" s="24"/>
      <c r="M10" s="24"/>
      <c r="N10" s="25"/>
      <c r="O10" s="24"/>
      <c r="P10" s="24"/>
      <c r="Q10" s="24">
        <v>3000</v>
      </c>
      <c r="R10" s="46">
        <f t="shared" ref="R10" si="5">SUM(H10:Q10)</f>
        <v>3000</v>
      </c>
      <c r="S10" s="5"/>
      <c r="T10" s="3"/>
      <c r="U10" s="3"/>
      <c r="V10" s="3"/>
      <c r="W10" s="3"/>
      <c r="X10" s="3"/>
      <c r="Y10" s="4"/>
      <c r="JA10" s="1"/>
    </row>
    <row r="11" spans="1:261" ht="15.75" customHeight="1" x14ac:dyDescent="0.25">
      <c r="A11" s="6"/>
      <c r="B11" s="26" t="s">
        <v>13</v>
      </c>
      <c r="C11" s="69">
        <v>10</v>
      </c>
      <c r="D11" s="60">
        <v>2000</v>
      </c>
      <c r="E11" s="77">
        <f t="shared" si="0"/>
        <v>200</v>
      </c>
      <c r="F11" s="111"/>
      <c r="G11" s="80" t="str">
        <f t="shared" si="3"/>
        <v/>
      </c>
      <c r="H11" s="27">
        <v>2000</v>
      </c>
      <c r="I11" s="27"/>
      <c r="J11" s="27"/>
      <c r="K11" s="27"/>
      <c r="L11" s="27"/>
      <c r="M11" s="27"/>
      <c r="N11" s="28"/>
      <c r="O11" s="27"/>
      <c r="P11" s="27"/>
      <c r="Q11" s="27"/>
      <c r="R11" s="45">
        <f t="shared" si="2"/>
        <v>2000</v>
      </c>
      <c r="S11" s="5"/>
      <c r="T11" s="3"/>
      <c r="U11" s="3"/>
      <c r="V11" s="3"/>
      <c r="W11" s="3"/>
      <c r="X11" s="3"/>
      <c r="Y11" s="4"/>
      <c r="JA11" s="1"/>
    </row>
    <row r="12" spans="1:261" ht="15.75" customHeight="1" x14ac:dyDescent="0.25">
      <c r="A12" s="6"/>
      <c r="B12" s="23" t="s">
        <v>4</v>
      </c>
      <c r="C12" s="76">
        <v>30</v>
      </c>
      <c r="D12" s="59">
        <v>20000</v>
      </c>
      <c r="E12" s="59">
        <f t="shared" si="0"/>
        <v>666.66666666666663</v>
      </c>
      <c r="F12" s="68">
        <v>2005</v>
      </c>
      <c r="G12" s="80">
        <f t="shared" si="3"/>
        <v>2035</v>
      </c>
      <c r="H12" s="24"/>
      <c r="I12" s="24"/>
      <c r="J12" s="24"/>
      <c r="K12" s="24"/>
      <c r="L12" s="24"/>
      <c r="M12" s="24"/>
      <c r="N12" s="25"/>
      <c r="O12" s="24">
        <v>35000</v>
      </c>
      <c r="P12" s="24"/>
      <c r="Q12" s="24"/>
      <c r="R12" s="46">
        <f t="shared" si="2"/>
        <v>35000</v>
      </c>
      <c r="S12" s="5"/>
      <c r="T12" s="3"/>
      <c r="U12" s="3"/>
      <c r="V12" s="3"/>
      <c r="W12" s="3"/>
      <c r="X12" s="3"/>
      <c r="Y12" s="4"/>
      <c r="JA12" s="1"/>
    </row>
    <row r="13" spans="1:261" ht="15.75" customHeight="1" x14ac:dyDescent="0.25">
      <c r="A13" s="6"/>
      <c r="B13" s="15" t="s">
        <v>17</v>
      </c>
      <c r="C13" s="75">
        <v>20</v>
      </c>
      <c r="D13" s="58">
        <v>18000</v>
      </c>
      <c r="E13" s="77">
        <f t="shared" si="0"/>
        <v>900</v>
      </c>
      <c r="F13" s="111"/>
      <c r="G13" s="80" t="str">
        <f t="shared" si="3"/>
        <v/>
      </c>
      <c r="H13" s="22"/>
      <c r="I13" s="22"/>
      <c r="J13" s="22"/>
      <c r="K13" s="22"/>
      <c r="L13" s="22"/>
      <c r="M13" s="22"/>
      <c r="N13" s="29"/>
      <c r="O13" s="22"/>
      <c r="P13" s="22">
        <v>10000</v>
      </c>
      <c r="Q13" s="22">
        <v>8000</v>
      </c>
      <c r="R13" s="45">
        <f>SUM(H13:Q13)</f>
        <v>18000</v>
      </c>
      <c r="S13" s="5"/>
      <c r="T13" s="3"/>
      <c r="U13" s="3"/>
      <c r="V13" s="3"/>
      <c r="W13" s="3"/>
      <c r="X13" s="3"/>
      <c r="Y13" s="4"/>
      <c r="JA13" s="1"/>
    </row>
    <row r="14" spans="1:261" ht="15.75" customHeight="1" x14ac:dyDescent="0.25">
      <c r="A14" s="6"/>
      <c r="B14" s="23" t="s">
        <v>18</v>
      </c>
      <c r="C14" s="76">
        <v>10</v>
      </c>
      <c r="D14" s="59">
        <v>3000</v>
      </c>
      <c r="E14" s="59">
        <f t="shared" si="0"/>
        <v>300</v>
      </c>
      <c r="F14" s="68">
        <v>2019</v>
      </c>
      <c r="G14" s="80">
        <f t="shared" si="3"/>
        <v>2029</v>
      </c>
      <c r="H14" s="24">
        <v>3000</v>
      </c>
      <c r="I14" s="24"/>
      <c r="J14" s="24"/>
      <c r="K14" s="24"/>
      <c r="L14" s="24"/>
      <c r="M14" s="24"/>
      <c r="N14" s="24"/>
      <c r="O14" s="24"/>
      <c r="P14" s="24"/>
      <c r="Q14" s="24"/>
      <c r="R14" s="46">
        <f t="shared" ref="R14:R19" si="6">SUM(H14:Q14)</f>
        <v>3000</v>
      </c>
      <c r="S14" s="5"/>
      <c r="T14" s="3"/>
      <c r="U14" s="3"/>
      <c r="V14" s="3"/>
      <c r="W14" s="3"/>
      <c r="X14" s="3"/>
      <c r="Y14" s="4"/>
      <c r="JA14" s="1"/>
    </row>
    <row r="15" spans="1:261" ht="15.75" customHeight="1" x14ac:dyDescent="0.25">
      <c r="A15" s="6"/>
      <c r="B15" s="19" t="s">
        <v>19</v>
      </c>
      <c r="C15" s="66">
        <v>25</v>
      </c>
      <c r="D15" s="57">
        <v>5000</v>
      </c>
      <c r="E15" s="77">
        <f t="shared" si="0"/>
        <v>200</v>
      </c>
      <c r="F15" s="111"/>
      <c r="G15" s="80" t="str">
        <f t="shared" si="3"/>
        <v/>
      </c>
      <c r="H15" s="20"/>
      <c r="I15" s="20"/>
      <c r="J15" s="20">
        <v>5000</v>
      </c>
      <c r="K15" s="20"/>
      <c r="L15" s="20"/>
      <c r="M15" s="20"/>
      <c r="N15" s="21"/>
      <c r="O15" s="20"/>
      <c r="P15" s="20"/>
      <c r="Q15" s="20"/>
      <c r="R15" s="47">
        <f t="shared" si="6"/>
        <v>5000</v>
      </c>
      <c r="S15" s="5"/>
      <c r="T15" s="3"/>
      <c r="U15" s="3"/>
      <c r="V15" s="3"/>
      <c r="W15" s="3"/>
      <c r="X15" s="3"/>
      <c r="Y15" s="4"/>
      <c r="JA15" s="1"/>
    </row>
    <row r="16" spans="1:261" ht="15.75" customHeight="1" x14ac:dyDescent="0.25">
      <c r="A16" s="6"/>
      <c r="B16" s="16" t="s">
        <v>7</v>
      </c>
      <c r="C16" s="73">
        <v>5</v>
      </c>
      <c r="D16" s="56">
        <v>1000</v>
      </c>
      <c r="E16" s="59">
        <f t="shared" si="0"/>
        <v>200</v>
      </c>
      <c r="F16" s="68"/>
      <c r="G16" s="80" t="str">
        <f t="shared" si="3"/>
        <v/>
      </c>
      <c r="H16" s="17"/>
      <c r="I16" s="17">
        <v>1000</v>
      </c>
      <c r="J16" s="17"/>
      <c r="K16" s="17"/>
      <c r="L16" s="17"/>
      <c r="M16" s="17"/>
      <c r="N16" s="17">
        <v>1000</v>
      </c>
      <c r="O16" s="17"/>
      <c r="P16" s="17"/>
      <c r="Q16" s="17"/>
      <c r="R16" s="46">
        <f t="shared" si="6"/>
        <v>2000</v>
      </c>
      <c r="S16" s="5"/>
      <c r="T16" s="3"/>
      <c r="U16" s="3"/>
      <c r="V16" s="3"/>
      <c r="W16" s="3"/>
      <c r="X16" s="3"/>
      <c r="Y16" s="4"/>
      <c r="JA16" s="1"/>
    </row>
    <row r="17" spans="1:261" ht="15.75" customHeight="1" x14ac:dyDescent="0.25">
      <c r="A17" s="6"/>
      <c r="B17" s="19" t="s">
        <v>20</v>
      </c>
      <c r="C17" s="74">
        <v>10</v>
      </c>
      <c r="D17" s="57">
        <v>10000</v>
      </c>
      <c r="E17" s="77">
        <f t="shared" si="0"/>
        <v>1000</v>
      </c>
      <c r="F17" s="111"/>
      <c r="G17" s="80" t="str">
        <f t="shared" si="3"/>
        <v/>
      </c>
      <c r="H17" s="20"/>
      <c r="I17" s="20">
        <v>10000</v>
      </c>
      <c r="J17" s="20">
        <v>5000</v>
      </c>
      <c r="K17" s="20">
        <v>6000</v>
      </c>
      <c r="L17" s="20"/>
      <c r="M17" s="20"/>
      <c r="N17" s="20"/>
      <c r="O17" s="20"/>
      <c r="P17" s="20"/>
      <c r="Q17" s="20"/>
      <c r="R17" s="47">
        <f t="shared" si="6"/>
        <v>21000</v>
      </c>
      <c r="S17" s="5"/>
      <c r="T17" s="3"/>
      <c r="U17" s="3"/>
      <c r="V17" s="3"/>
      <c r="W17" s="3"/>
      <c r="X17" s="3"/>
      <c r="Y17" s="4"/>
      <c r="JA17" s="1"/>
    </row>
    <row r="18" spans="1:261" ht="15.75" customHeight="1" x14ac:dyDescent="0.25">
      <c r="A18" s="6"/>
      <c r="B18" s="16" t="s">
        <v>21</v>
      </c>
      <c r="C18" s="73">
        <v>10</v>
      </c>
      <c r="D18" s="56">
        <v>5000</v>
      </c>
      <c r="E18" s="59">
        <f t="shared" si="0"/>
        <v>500</v>
      </c>
      <c r="F18" s="68"/>
      <c r="G18" s="80" t="str">
        <f t="shared" si="3"/>
        <v/>
      </c>
      <c r="H18" s="17"/>
      <c r="I18" s="17"/>
      <c r="J18" s="17">
        <v>2000</v>
      </c>
      <c r="K18" s="17">
        <v>3000</v>
      </c>
      <c r="L18" s="17"/>
      <c r="M18" s="17"/>
      <c r="N18" s="17"/>
      <c r="O18" s="17"/>
      <c r="P18" s="17"/>
      <c r="Q18" s="17"/>
      <c r="R18" s="46">
        <f t="shared" si="6"/>
        <v>5000</v>
      </c>
      <c r="S18" s="5"/>
      <c r="T18" s="3"/>
      <c r="U18" s="3"/>
      <c r="V18" s="3"/>
      <c r="W18" s="3"/>
      <c r="X18" s="3"/>
      <c r="Y18" s="4"/>
      <c r="JA18" s="1"/>
    </row>
    <row r="19" spans="1:261" ht="15.75" customHeight="1" x14ac:dyDescent="0.25">
      <c r="A19" s="6"/>
      <c r="B19" s="19" t="s">
        <v>22</v>
      </c>
      <c r="C19" s="74">
        <v>10</v>
      </c>
      <c r="D19" s="57">
        <v>6000</v>
      </c>
      <c r="E19" s="77">
        <f t="shared" si="0"/>
        <v>600</v>
      </c>
      <c r="F19" s="111"/>
      <c r="G19" s="80" t="str">
        <f t="shared" si="3"/>
        <v/>
      </c>
      <c r="H19" s="20"/>
      <c r="I19" s="20"/>
      <c r="J19" s="20"/>
      <c r="K19" s="20"/>
      <c r="L19" s="20"/>
      <c r="M19" s="20"/>
      <c r="N19" s="20">
        <v>6000</v>
      </c>
      <c r="O19" s="20"/>
      <c r="P19" s="20"/>
      <c r="Q19" s="20"/>
      <c r="R19" s="47">
        <f t="shared" si="6"/>
        <v>6000</v>
      </c>
      <c r="S19" s="5"/>
      <c r="T19" s="3"/>
      <c r="U19" s="3"/>
      <c r="V19" s="3"/>
      <c r="W19" s="3"/>
      <c r="X19" s="3"/>
      <c r="Y19" s="4"/>
      <c r="JA19" s="1"/>
    </row>
    <row r="20" spans="1:261" ht="15.75" customHeight="1" x14ac:dyDescent="0.25">
      <c r="A20" s="2"/>
      <c r="B20" s="16" t="s">
        <v>6</v>
      </c>
      <c r="C20" s="67">
        <v>10</v>
      </c>
      <c r="D20" s="56">
        <v>2000</v>
      </c>
      <c r="E20" s="59">
        <f t="shared" si="0"/>
        <v>200</v>
      </c>
      <c r="F20" s="68"/>
      <c r="G20" s="80" t="str">
        <f t="shared" si="3"/>
        <v/>
      </c>
      <c r="H20" s="17"/>
      <c r="I20" s="17">
        <v>2000</v>
      </c>
      <c r="J20" s="17"/>
      <c r="K20" s="17"/>
      <c r="L20" s="17"/>
      <c r="M20" s="17"/>
      <c r="N20" s="17"/>
      <c r="O20" s="17"/>
      <c r="P20" s="17"/>
      <c r="Q20" s="17"/>
      <c r="R20" s="46">
        <f>SUM(H20:Q20)</f>
        <v>2000</v>
      </c>
      <c r="S20" s="5"/>
      <c r="T20" s="3"/>
      <c r="U20" s="3"/>
      <c r="V20" s="3"/>
      <c r="W20" s="3"/>
      <c r="X20" s="3"/>
      <c r="Y20" s="4"/>
      <c r="JA20" s="1"/>
    </row>
    <row r="21" spans="1:261" ht="15.75" customHeight="1" x14ac:dyDescent="0.25">
      <c r="A21" s="2"/>
      <c r="B21" s="83" t="s">
        <v>58</v>
      </c>
      <c r="C21" s="84">
        <v>10</v>
      </c>
      <c r="D21" s="85">
        <v>18000</v>
      </c>
      <c r="E21" s="77">
        <f t="shared" si="0"/>
        <v>1800</v>
      </c>
      <c r="F21" s="111"/>
      <c r="G21" s="80" t="str">
        <f t="shared" si="3"/>
        <v/>
      </c>
      <c r="H21" s="86"/>
      <c r="I21" s="86"/>
      <c r="J21" s="86"/>
      <c r="K21" s="86"/>
      <c r="L21" s="86"/>
      <c r="M21" s="86"/>
      <c r="N21" s="86"/>
      <c r="O21" s="86"/>
      <c r="P21" s="86"/>
      <c r="Q21" s="86"/>
      <c r="R21" s="87">
        <v>18000</v>
      </c>
      <c r="S21" s="3"/>
      <c r="T21" s="3"/>
      <c r="U21" s="3"/>
      <c r="V21" s="3"/>
      <c r="W21" s="3"/>
      <c r="X21" s="3"/>
      <c r="Y21" s="4"/>
      <c r="JA21" s="1"/>
    </row>
    <row r="22" spans="1:261" ht="15.75" customHeight="1" x14ac:dyDescent="0.25">
      <c r="B22" s="16" t="s">
        <v>26</v>
      </c>
      <c r="C22" s="102">
        <v>25</v>
      </c>
      <c r="D22" s="109">
        <v>25000</v>
      </c>
      <c r="E22" s="59">
        <f t="shared" si="0"/>
        <v>1000</v>
      </c>
      <c r="F22" s="68"/>
      <c r="G22" s="80" t="str">
        <f t="shared" si="3"/>
        <v/>
      </c>
      <c r="H22" s="103"/>
      <c r="I22" s="109">
        <v>25000</v>
      </c>
      <c r="J22" s="103"/>
      <c r="K22" s="103"/>
      <c r="L22" s="103"/>
      <c r="M22" s="103"/>
      <c r="N22" s="103"/>
      <c r="O22" s="103"/>
      <c r="P22" s="103"/>
      <c r="Q22" s="103"/>
      <c r="R22" s="110">
        <v>25000</v>
      </c>
    </row>
    <row r="23" spans="1:261" ht="15.75" customHeight="1" x14ac:dyDescent="0.25">
      <c r="B23" s="83" t="s">
        <v>80</v>
      </c>
      <c r="C23" s="111">
        <v>25</v>
      </c>
      <c r="D23" s="77"/>
      <c r="E23" s="77">
        <f t="shared" si="0"/>
        <v>0</v>
      </c>
      <c r="F23" s="111"/>
      <c r="G23" s="80" t="str">
        <f t="shared" si="3"/>
        <v/>
      </c>
      <c r="H23" s="112"/>
      <c r="I23" s="112"/>
      <c r="J23" s="112"/>
      <c r="K23" s="112"/>
      <c r="L23" s="112"/>
      <c r="M23" s="112"/>
      <c r="N23" s="112"/>
      <c r="O23" s="112"/>
      <c r="P23" s="112"/>
      <c r="Q23" s="112"/>
      <c r="R23" s="87">
        <v>2500</v>
      </c>
    </row>
    <row r="24" spans="1:261" ht="15.75" customHeight="1" x14ac:dyDescent="0.25">
      <c r="B24" s="23" t="s">
        <v>46</v>
      </c>
      <c r="C24" s="68">
        <v>10</v>
      </c>
      <c r="D24" s="59">
        <v>2500</v>
      </c>
      <c r="E24" s="59">
        <f t="shared" ref="E24" si="7">D24/C24</f>
        <v>250</v>
      </c>
      <c r="F24" s="68"/>
      <c r="G24" s="80" t="str">
        <f t="shared" si="3"/>
        <v/>
      </c>
      <c r="H24" s="25"/>
      <c r="I24" s="25"/>
      <c r="J24" s="25"/>
      <c r="K24" s="25"/>
      <c r="L24" s="25"/>
      <c r="M24" s="25"/>
      <c r="N24" s="25"/>
      <c r="O24" s="25"/>
      <c r="P24" s="25"/>
      <c r="Q24" s="25"/>
      <c r="R24" s="46">
        <v>2500</v>
      </c>
    </row>
    <row r="25" spans="1:261" ht="18.75" customHeight="1" x14ac:dyDescent="0.3">
      <c r="A25" s="2"/>
      <c r="B25" s="88" t="s">
        <v>23</v>
      </c>
      <c r="C25" s="89"/>
      <c r="D25" s="90"/>
      <c r="E25" s="90"/>
      <c r="F25" s="89"/>
      <c r="G25" s="89"/>
      <c r="H25" s="91"/>
      <c r="I25" s="91"/>
      <c r="J25" s="91"/>
      <c r="K25" s="91"/>
      <c r="L25" s="91"/>
      <c r="M25" s="91"/>
      <c r="N25" s="92"/>
      <c r="O25" s="91"/>
      <c r="P25" s="91"/>
      <c r="Q25" s="91"/>
      <c r="R25" s="117"/>
      <c r="S25" s="3"/>
      <c r="T25" s="3"/>
      <c r="U25" s="3"/>
      <c r="V25" s="3"/>
      <c r="W25" s="3"/>
      <c r="X25" s="3"/>
      <c r="Y25" s="8"/>
      <c r="JA25" s="1"/>
    </row>
    <row r="26" spans="1:261" ht="18" customHeight="1" x14ac:dyDescent="0.3">
      <c r="A26" s="6"/>
      <c r="B26" s="61" t="s">
        <v>8</v>
      </c>
      <c r="C26" s="70"/>
      <c r="D26" s="55"/>
      <c r="E26" s="63"/>
      <c r="F26" s="123"/>
      <c r="G26" s="145"/>
      <c r="H26" s="54"/>
      <c r="I26" s="37"/>
      <c r="J26" s="37"/>
      <c r="K26" s="37"/>
      <c r="L26" s="37"/>
      <c r="M26" s="37"/>
      <c r="N26" s="38"/>
      <c r="O26" s="37"/>
      <c r="P26" s="37"/>
      <c r="Q26" s="37"/>
      <c r="R26" s="48"/>
      <c r="S26" s="3"/>
      <c r="T26" s="3"/>
      <c r="U26" s="3"/>
      <c r="V26" s="3"/>
      <c r="W26" s="3"/>
      <c r="X26" s="3"/>
      <c r="Y26" s="4"/>
      <c r="JA26" s="1"/>
    </row>
    <row r="27" spans="1:261" ht="18" customHeight="1" x14ac:dyDescent="0.25">
      <c r="A27" s="2"/>
      <c r="B27" s="120" t="s">
        <v>81</v>
      </c>
      <c r="C27" s="121">
        <v>10</v>
      </c>
      <c r="D27" s="141">
        <v>53000</v>
      </c>
      <c r="E27" s="77">
        <f t="shared" ref="E27:E32" si="8">D27/C27</f>
        <v>5300</v>
      </c>
      <c r="F27" s="121">
        <v>2015</v>
      </c>
      <c r="G27" s="80">
        <f t="shared" ref="G27:G41" si="9">IF((F27+C27) &gt; 2000,F27+C27, "")</f>
        <v>2025</v>
      </c>
      <c r="H27" s="118"/>
      <c r="I27" s="118"/>
      <c r="J27" s="118"/>
      <c r="K27" s="118"/>
      <c r="L27" s="118"/>
      <c r="M27" s="118"/>
      <c r="N27" s="119">
        <v>32000</v>
      </c>
      <c r="O27" s="118"/>
      <c r="P27" s="118"/>
      <c r="Q27" s="118"/>
      <c r="R27" s="122"/>
      <c r="S27" s="3"/>
      <c r="T27" s="3"/>
      <c r="U27" s="3"/>
      <c r="V27" s="3"/>
      <c r="W27" s="3"/>
      <c r="X27" s="3"/>
      <c r="Y27" s="4"/>
      <c r="JA27" s="1"/>
    </row>
    <row r="28" spans="1:261" ht="18" customHeight="1" x14ac:dyDescent="0.25">
      <c r="A28" s="2"/>
      <c r="B28" s="62" t="s">
        <v>111</v>
      </c>
      <c r="C28" s="71">
        <v>10</v>
      </c>
      <c r="D28" s="142">
        <v>4800</v>
      </c>
      <c r="E28" s="59">
        <f t="shared" si="8"/>
        <v>480</v>
      </c>
      <c r="F28" s="80"/>
      <c r="G28" s="80" t="str">
        <f t="shared" si="9"/>
        <v/>
      </c>
      <c r="H28" s="17">
        <v>4800</v>
      </c>
      <c r="I28" s="17"/>
      <c r="J28" s="17"/>
      <c r="K28" s="17"/>
      <c r="L28" s="17"/>
      <c r="M28" s="17"/>
      <c r="N28" s="18"/>
      <c r="O28" s="17"/>
      <c r="P28" s="17"/>
      <c r="Q28" s="17"/>
      <c r="R28" s="46"/>
      <c r="S28" s="3"/>
      <c r="T28" s="3"/>
      <c r="U28" s="3"/>
      <c r="V28" s="3"/>
      <c r="W28" s="3"/>
      <c r="X28" s="3"/>
      <c r="Y28" s="4"/>
      <c r="JA28" s="1"/>
    </row>
    <row r="29" spans="1:261" ht="15.75" customHeight="1" x14ac:dyDescent="0.25">
      <c r="A29" s="6"/>
      <c r="B29" s="19" t="s">
        <v>82</v>
      </c>
      <c r="C29" s="66">
        <v>25</v>
      </c>
      <c r="D29" s="57">
        <v>225000</v>
      </c>
      <c r="E29" s="77">
        <f t="shared" si="8"/>
        <v>9000</v>
      </c>
      <c r="F29" s="111">
        <v>1977</v>
      </c>
      <c r="G29" s="80">
        <f t="shared" si="9"/>
        <v>2002</v>
      </c>
      <c r="H29" s="20">
        <v>225000</v>
      </c>
      <c r="I29" s="20"/>
      <c r="J29" s="20"/>
      <c r="K29" s="20"/>
      <c r="L29" s="20"/>
      <c r="M29" s="20"/>
      <c r="N29" s="21"/>
      <c r="O29" s="20"/>
      <c r="P29" s="20"/>
      <c r="Q29" s="20"/>
      <c r="R29" s="47">
        <f>SUM(H29:Q29)</f>
        <v>225000</v>
      </c>
      <c r="S29" s="5"/>
      <c r="T29" s="3"/>
      <c r="U29" s="3"/>
      <c r="V29" s="3"/>
      <c r="W29" s="3"/>
      <c r="X29" s="3"/>
      <c r="Y29" s="4"/>
      <c r="JA29" s="1"/>
    </row>
    <row r="30" spans="1:261" ht="15.75" customHeight="1" x14ac:dyDescent="0.25">
      <c r="A30" s="6"/>
      <c r="B30" s="23" t="s">
        <v>9</v>
      </c>
      <c r="C30" s="68">
        <v>10</v>
      </c>
      <c r="D30" s="59">
        <v>2000</v>
      </c>
      <c r="E30" s="79">
        <f t="shared" si="8"/>
        <v>200</v>
      </c>
      <c r="F30" s="80"/>
      <c r="G30" s="80" t="str">
        <f t="shared" si="9"/>
        <v/>
      </c>
      <c r="H30" s="24">
        <v>1000</v>
      </c>
      <c r="I30" s="24">
        <v>1000</v>
      </c>
      <c r="J30" s="24"/>
      <c r="K30" s="24"/>
      <c r="L30" s="24"/>
      <c r="M30" s="24"/>
      <c r="N30" s="25"/>
      <c r="O30" s="24"/>
      <c r="P30" s="24"/>
      <c r="Q30" s="24"/>
      <c r="R30" s="46">
        <f t="shared" ref="R30:R31" si="10">SUM(H30:Q30)</f>
        <v>2000</v>
      </c>
      <c r="S30" s="10"/>
      <c r="T30" s="3"/>
      <c r="U30" s="3"/>
      <c r="V30" s="3"/>
      <c r="W30" s="3"/>
      <c r="X30" s="3"/>
      <c r="Y30" s="4"/>
      <c r="JA30" s="1"/>
    </row>
    <row r="31" spans="1:261" ht="15.75" customHeight="1" x14ac:dyDescent="0.25">
      <c r="A31" s="6"/>
      <c r="B31" s="19" t="s">
        <v>10</v>
      </c>
      <c r="C31" s="74">
        <v>20</v>
      </c>
      <c r="D31" s="57">
        <v>185000</v>
      </c>
      <c r="E31" s="77">
        <f t="shared" si="8"/>
        <v>9250</v>
      </c>
      <c r="F31" s="111">
        <v>2011</v>
      </c>
      <c r="G31" s="80">
        <f t="shared" si="9"/>
        <v>2031</v>
      </c>
      <c r="H31" s="20"/>
      <c r="I31" s="20"/>
      <c r="J31" s="20"/>
      <c r="K31" s="20"/>
      <c r="L31" s="20"/>
      <c r="M31" s="20">
        <v>7000</v>
      </c>
      <c r="N31" s="21"/>
      <c r="O31" s="20"/>
      <c r="P31" s="20">
        <v>11000</v>
      </c>
      <c r="Q31" s="20">
        <v>8000</v>
      </c>
      <c r="R31" s="47">
        <f t="shared" si="10"/>
        <v>26000</v>
      </c>
      <c r="S31" s="10"/>
      <c r="T31" s="3"/>
      <c r="U31" s="3"/>
      <c r="V31" s="3"/>
      <c r="W31" s="3"/>
      <c r="X31" s="3"/>
      <c r="Y31" s="4"/>
      <c r="JA31" s="1"/>
    </row>
    <row r="32" spans="1:261" ht="15.75" customHeight="1" x14ac:dyDescent="0.25">
      <c r="A32" s="6"/>
      <c r="B32" s="62" t="s">
        <v>48</v>
      </c>
      <c r="C32" s="113">
        <v>10</v>
      </c>
      <c r="D32" s="79">
        <v>6900</v>
      </c>
      <c r="E32" s="79">
        <f t="shared" si="8"/>
        <v>690</v>
      </c>
      <c r="F32" s="80">
        <v>2017</v>
      </c>
      <c r="G32" s="80">
        <f t="shared" si="9"/>
        <v>2027</v>
      </c>
      <c r="H32" s="81"/>
      <c r="I32" s="81"/>
      <c r="J32" s="81"/>
      <c r="K32" s="81"/>
      <c r="L32" s="81"/>
      <c r="M32" s="81"/>
      <c r="N32" s="115"/>
      <c r="O32" s="81"/>
      <c r="P32" s="81">
        <v>6900</v>
      </c>
      <c r="R32" s="116"/>
      <c r="S32" s="9"/>
      <c r="T32" s="3"/>
      <c r="U32" s="3"/>
      <c r="V32" s="3"/>
      <c r="W32" s="3"/>
      <c r="X32" s="3"/>
      <c r="Y32" s="4"/>
      <c r="JA32" s="1"/>
    </row>
    <row r="33" spans="1:261" ht="20.25" customHeight="1" x14ac:dyDescent="0.3">
      <c r="A33" s="6"/>
      <c r="B33" s="14" t="s">
        <v>11</v>
      </c>
      <c r="C33" s="72"/>
      <c r="D33" s="65"/>
      <c r="E33" s="52"/>
      <c r="F33" s="72"/>
      <c r="G33" s="72"/>
      <c r="H33" s="30"/>
      <c r="I33" s="30"/>
      <c r="J33" s="30"/>
      <c r="K33" s="30"/>
      <c r="L33" s="30"/>
      <c r="M33" s="30"/>
      <c r="N33" s="31"/>
      <c r="O33" s="30"/>
      <c r="P33" s="30"/>
      <c r="Q33" s="32"/>
      <c r="R33" s="48"/>
      <c r="S33" s="3"/>
      <c r="T33" s="3"/>
      <c r="U33" s="3"/>
      <c r="V33" s="3"/>
      <c r="W33" s="3"/>
      <c r="X33" s="3"/>
      <c r="Y33" s="4"/>
      <c r="JA33" s="1"/>
    </row>
    <row r="34" spans="1:261" ht="15.75" customHeight="1" x14ac:dyDescent="0.25">
      <c r="A34" s="2"/>
      <c r="B34" s="62" t="s">
        <v>73</v>
      </c>
      <c r="C34" s="80">
        <v>25</v>
      </c>
      <c r="D34" s="79">
        <v>50000</v>
      </c>
      <c r="E34" s="79">
        <f>D34/C34</f>
        <v>2000</v>
      </c>
      <c r="F34" s="80"/>
      <c r="G34" s="80" t="str">
        <f t="shared" si="9"/>
        <v/>
      </c>
      <c r="H34" s="81"/>
      <c r="I34" s="81"/>
      <c r="J34" s="81"/>
      <c r="K34" s="81"/>
      <c r="L34" s="81"/>
      <c r="M34" s="81">
        <v>50000</v>
      </c>
      <c r="N34" s="81"/>
      <c r="O34" s="81"/>
      <c r="P34" s="81"/>
      <c r="Q34" s="81"/>
      <c r="R34" s="82"/>
      <c r="S34" s="5"/>
      <c r="T34" s="3"/>
      <c r="U34" s="3"/>
      <c r="V34" s="3"/>
      <c r="W34" s="3"/>
      <c r="X34" s="3"/>
      <c r="Y34" s="4"/>
      <c r="JA34" s="1"/>
    </row>
    <row r="35" spans="1:261" ht="15.75" customHeight="1" x14ac:dyDescent="0.25">
      <c r="A35" s="6"/>
      <c r="B35" s="15" t="s">
        <v>72</v>
      </c>
      <c r="C35" s="75">
        <v>10</v>
      </c>
      <c r="D35" s="58">
        <v>10000</v>
      </c>
      <c r="E35" s="77">
        <f>D35/C35</f>
        <v>1000</v>
      </c>
      <c r="F35" s="111">
        <v>2014</v>
      </c>
      <c r="G35" s="80">
        <f t="shared" si="9"/>
        <v>2024</v>
      </c>
      <c r="H35" s="22"/>
      <c r="I35" s="22"/>
      <c r="J35" s="22"/>
      <c r="K35" s="22"/>
      <c r="L35" s="22"/>
      <c r="M35" s="22"/>
      <c r="N35" s="22"/>
      <c r="O35" s="22"/>
      <c r="P35" s="22"/>
      <c r="Q35" s="22"/>
      <c r="R35" s="45">
        <f t="shared" ref="R35" si="11">SUM(H35:Q35)</f>
        <v>0</v>
      </c>
      <c r="S35" s="5"/>
      <c r="T35" s="3"/>
      <c r="U35" s="3"/>
      <c r="V35" s="3"/>
      <c r="W35" s="3"/>
      <c r="X35" s="3"/>
      <c r="Y35" s="4"/>
      <c r="JA35" s="1"/>
    </row>
    <row r="36" spans="1:261" ht="15.75" customHeight="1" x14ac:dyDescent="0.25">
      <c r="A36" s="2"/>
      <c r="B36" s="62" t="s">
        <v>84</v>
      </c>
      <c r="C36" s="80">
        <v>30</v>
      </c>
      <c r="D36" s="79">
        <v>100000</v>
      </c>
      <c r="E36" s="79">
        <f>D36/C36</f>
        <v>3333.3333333333335</v>
      </c>
      <c r="F36" s="80">
        <v>1994</v>
      </c>
      <c r="G36" s="80">
        <f t="shared" si="9"/>
        <v>2024</v>
      </c>
      <c r="H36" s="81"/>
      <c r="I36" s="81"/>
      <c r="J36" s="81"/>
      <c r="K36" s="81"/>
      <c r="L36" s="81"/>
      <c r="M36" s="81">
        <v>100000</v>
      </c>
      <c r="N36" s="81"/>
      <c r="O36" s="81"/>
      <c r="P36" s="81"/>
      <c r="Q36" s="81"/>
      <c r="R36" s="82"/>
      <c r="S36" s="5"/>
      <c r="T36" s="3"/>
      <c r="U36" s="3"/>
      <c r="V36" s="3"/>
      <c r="W36" s="3"/>
      <c r="X36" s="3"/>
      <c r="Y36" s="4"/>
      <c r="JA36" s="1"/>
    </row>
    <row r="37" spans="1:261" ht="15.75" customHeight="1" x14ac:dyDescent="0.25">
      <c r="A37" s="2"/>
      <c r="B37" s="19" t="s">
        <v>43</v>
      </c>
      <c r="C37" s="66">
        <v>25</v>
      </c>
      <c r="D37" s="57"/>
      <c r="E37" s="77">
        <f>D37/C37</f>
        <v>0</v>
      </c>
      <c r="F37" s="111"/>
      <c r="G37" s="80" t="str">
        <f t="shared" si="9"/>
        <v/>
      </c>
      <c r="H37" s="20"/>
      <c r="I37" s="20"/>
      <c r="J37" s="20"/>
      <c r="K37" s="20"/>
      <c r="L37" s="20"/>
      <c r="M37" s="20"/>
      <c r="N37" s="20"/>
      <c r="O37" s="20"/>
      <c r="P37" s="20"/>
      <c r="Q37" s="20"/>
      <c r="R37" s="47"/>
      <c r="S37" s="5"/>
      <c r="T37" s="3"/>
      <c r="U37" s="3"/>
      <c r="V37" s="3"/>
      <c r="W37" s="3"/>
      <c r="X37" s="3"/>
      <c r="Y37" s="4"/>
      <c r="JA37" s="1"/>
    </row>
    <row r="38" spans="1:261" ht="15.75" customHeight="1" x14ac:dyDescent="0.25">
      <c r="A38" s="2"/>
      <c r="B38" s="62" t="s">
        <v>25</v>
      </c>
      <c r="C38" s="80">
        <v>1</v>
      </c>
      <c r="D38" s="79"/>
      <c r="E38" s="79">
        <f>D38/C38</f>
        <v>0</v>
      </c>
      <c r="F38" s="80"/>
      <c r="G38" s="80" t="str">
        <f t="shared" si="9"/>
        <v/>
      </c>
      <c r="H38" s="81"/>
      <c r="I38" s="81"/>
      <c r="J38" s="81"/>
      <c r="K38" s="81"/>
      <c r="L38" s="81"/>
      <c r="M38" s="81"/>
      <c r="N38" s="81"/>
      <c r="O38" s="81"/>
      <c r="P38" s="81"/>
      <c r="Q38" s="81"/>
      <c r="R38" s="82"/>
      <c r="S38" s="5"/>
      <c r="T38" s="3"/>
      <c r="U38" s="3"/>
      <c r="V38" s="3"/>
      <c r="W38" s="3"/>
      <c r="X38" s="3"/>
      <c r="Y38" s="4"/>
      <c r="JA38" s="1"/>
    </row>
    <row r="39" spans="1:261" ht="19.5" customHeight="1" x14ac:dyDescent="0.3">
      <c r="A39" s="6"/>
      <c r="B39" s="14" t="s">
        <v>12</v>
      </c>
      <c r="C39" s="72"/>
      <c r="D39" s="65"/>
      <c r="E39" s="52"/>
      <c r="F39" s="72"/>
      <c r="G39" s="72"/>
      <c r="H39" s="30"/>
      <c r="I39" s="30"/>
      <c r="J39" s="30"/>
      <c r="K39" s="30"/>
      <c r="L39" s="30"/>
      <c r="M39" s="30"/>
      <c r="N39" s="31"/>
      <c r="O39" s="30"/>
      <c r="P39" s="30"/>
      <c r="Q39" s="32"/>
      <c r="R39" s="48"/>
      <c r="S39" s="3"/>
      <c r="T39" s="3"/>
      <c r="U39" s="3"/>
      <c r="V39" s="3"/>
      <c r="W39" s="3"/>
      <c r="X39" s="3"/>
      <c r="Y39" s="4"/>
      <c r="JA39" s="1"/>
    </row>
    <row r="40" spans="1:261" ht="15.75" customHeight="1" x14ac:dyDescent="0.3">
      <c r="A40" s="6"/>
      <c r="B40" s="15" t="s">
        <v>42</v>
      </c>
      <c r="C40" s="75">
        <v>10</v>
      </c>
      <c r="D40" s="58">
        <v>30000</v>
      </c>
      <c r="E40" s="77">
        <f>D40/C40</f>
        <v>3000</v>
      </c>
      <c r="F40" s="111">
        <v>2017</v>
      </c>
      <c r="G40" s="111">
        <f t="shared" si="9"/>
        <v>2027</v>
      </c>
      <c r="H40" s="104"/>
      <c r="I40" s="125"/>
      <c r="J40" s="125"/>
      <c r="K40" s="125"/>
      <c r="L40" s="125"/>
      <c r="M40" s="125"/>
      <c r="N40" s="125"/>
      <c r="O40" s="125"/>
      <c r="P40" s="27">
        <v>35000</v>
      </c>
      <c r="Q40" s="22"/>
      <c r="R40" s="45">
        <f t="shared" ref="R40" si="12">SUM(H40:Q40)</f>
        <v>35000</v>
      </c>
      <c r="S40" s="5"/>
      <c r="T40" s="3"/>
      <c r="U40" s="3"/>
      <c r="V40" s="3"/>
      <c r="W40" s="11"/>
      <c r="X40" s="3"/>
      <c r="Y40" s="4"/>
      <c r="JA40" s="1"/>
    </row>
    <row r="41" spans="1:261" ht="15.75" customHeight="1" thickBot="1" x14ac:dyDescent="0.3">
      <c r="A41" s="6"/>
      <c r="B41" s="105" t="s">
        <v>44</v>
      </c>
      <c r="C41" s="106">
        <v>25</v>
      </c>
      <c r="D41" s="107">
        <v>50000</v>
      </c>
      <c r="E41" s="107">
        <f>D41/C41</f>
        <v>2000</v>
      </c>
      <c r="F41" s="124">
        <v>2017</v>
      </c>
      <c r="G41" s="80">
        <f t="shared" si="9"/>
        <v>2042</v>
      </c>
      <c r="H41" s="108"/>
      <c r="I41" s="24"/>
      <c r="J41" s="24"/>
      <c r="K41" s="24"/>
      <c r="L41" s="24"/>
      <c r="M41" s="24"/>
      <c r="N41" s="24"/>
      <c r="O41" s="24"/>
      <c r="P41" s="24"/>
      <c r="Q41" s="24"/>
      <c r="R41" s="46"/>
      <c r="S41" s="5"/>
      <c r="T41" s="3"/>
      <c r="U41" s="3"/>
      <c r="V41" s="3"/>
      <c r="W41" s="11"/>
      <c r="X41" s="3"/>
      <c r="Y41" s="4"/>
      <c r="JA41" s="1"/>
    </row>
    <row r="42" spans="1:261" ht="19.5" customHeight="1" thickBot="1" x14ac:dyDescent="0.35">
      <c r="A42" s="6"/>
      <c r="B42" s="138" t="s">
        <v>64</v>
      </c>
      <c r="C42" s="53"/>
      <c r="D42" s="53"/>
      <c r="E42" s="78">
        <f t="shared" ref="E42:R42" si="13">SUM(E4:E41)</f>
        <v>49836.666666666672</v>
      </c>
      <c r="F42" s="78"/>
      <c r="G42" s="78"/>
      <c r="H42" s="33">
        <f t="shared" si="13"/>
        <v>239300</v>
      </c>
      <c r="I42" s="33">
        <f t="shared" si="13"/>
        <v>51000</v>
      </c>
      <c r="J42" s="33">
        <f t="shared" si="13"/>
        <v>12000</v>
      </c>
      <c r="K42" s="33">
        <f t="shared" si="13"/>
        <v>9000</v>
      </c>
      <c r="L42" s="33">
        <f t="shared" si="13"/>
        <v>24000</v>
      </c>
      <c r="M42" s="33">
        <f t="shared" si="13"/>
        <v>175000</v>
      </c>
      <c r="N42" s="33">
        <f t="shared" si="13"/>
        <v>51000</v>
      </c>
      <c r="O42" s="34">
        <f t="shared" si="13"/>
        <v>35000</v>
      </c>
      <c r="P42" s="35">
        <f t="shared" si="13"/>
        <v>70900</v>
      </c>
      <c r="Q42" s="35">
        <f t="shared" si="13"/>
        <v>23000</v>
      </c>
      <c r="R42" s="49">
        <f t="shared" si="13"/>
        <v>519500</v>
      </c>
      <c r="S42" s="9"/>
      <c r="T42" s="3"/>
      <c r="U42" s="3"/>
      <c r="V42" s="3"/>
      <c r="W42" s="3"/>
      <c r="X42" s="4"/>
    </row>
    <row r="43" spans="1:261" ht="19.5" customHeight="1" thickBot="1" x14ac:dyDescent="0.35">
      <c r="A43" s="2"/>
      <c r="C43" s="132"/>
      <c r="D43" s="132"/>
      <c r="E43" s="133"/>
      <c r="F43" s="133"/>
      <c r="G43" s="133"/>
      <c r="H43" s="134"/>
      <c r="I43" s="134"/>
      <c r="J43" s="134"/>
      <c r="K43" s="134"/>
      <c r="L43" s="134"/>
      <c r="M43" s="134"/>
      <c r="N43" s="134"/>
      <c r="O43" s="134"/>
      <c r="P43" s="135"/>
      <c r="Q43" s="135"/>
      <c r="R43" s="136"/>
      <c r="S43" s="9"/>
      <c r="T43" s="3"/>
      <c r="U43" s="3"/>
      <c r="V43" s="3"/>
      <c r="W43" s="3"/>
      <c r="X43" s="4"/>
    </row>
    <row r="44" spans="1:261" ht="19.5" customHeight="1" x14ac:dyDescent="0.3">
      <c r="A44" s="2"/>
      <c r="B44" s="151" t="s">
        <v>113</v>
      </c>
      <c r="C44" s="130"/>
      <c r="D44" s="130"/>
      <c r="E44" s="131"/>
      <c r="F44" s="131"/>
      <c r="G44" s="131"/>
      <c r="H44" s="150">
        <v>20000</v>
      </c>
      <c r="I44" s="150">
        <v>20000</v>
      </c>
      <c r="J44" s="150">
        <v>20000</v>
      </c>
      <c r="K44" s="150">
        <v>20000</v>
      </c>
      <c r="L44" s="150">
        <v>20000</v>
      </c>
      <c r="M44" s="150">
        <v>20000</v>
      </c>
      <c r="N44" s="150">
        <v>20000</v>
      </c>
      <c r="O44" s="150">
        <v>20000</v>
      </c>
      <c r="P44" s="150">
        <v>20000</v>
      </c>
      <c r="Q44" s="150">
        <v>20000</v>
      </c>
      <c r="R44" s="149"/>
      <c r="S44" s="9"/>
      <c r="T44" s="3"/>
      <c r="U44" s="3"/>
      <c r="V44" s="3"/>
      <c r="W44" s="3"/>
      <c r="X44" s="4"/>
    </row>
    <row r="45" spans="1:261" ht="15.75" customHeight="1" thickBot="1" x14ac:dyDescent="0.3">
      <c r="A45" s="6"/>
      <c r="B45" s="23" t="s">
        <v>63</v>
      </c>
      <c r="C45" s="68"/>
      <c r="D45" s="126"/>
      <c r="E45" s="59">
        <v>224000</v>
      </c>
      <c r="F45" s="68"/>
      <c r="G45" s="68"/>
      <c r="H45" s="140">
        <f>$E$45-H42+H44</f>
        <v>4700</v>
      </c>
      <c r="I45" s="140">
        <f>H45-I42+I44</f>
        <v>-26300</v>
      </c>
      <c r="J45" s="140">
        <f t="shared" ref="J45:Q45" si="14">I45-J42+J44</f>
        <v>-18300</v>
      </c>
      <c r="K45" s="140">
        <f t="shared" si="14"/>
        <v>-7300</v>
      </c>
      <c r="L45" s="140">
        <f t="shared" si="14"/>
        <v>-11300</v>
      </c>
      <c r="M45" s="140">
        <f t="shared" si="14"/>
        <v>-166300</v>
      </c>
      <c r="N45" s="140">
        <f t="shared" si="14"/>
        <v>-197300</v>
      </c>
      <c r="O45" s="148">
        <f t="shared" si="14"/>
        <v>-212300</v>
      </c>
      <c r="P45" s="148">
        <f t="shared" si="14"/>
        <v>-263200</v>
      </c>
      <c r="Q45" s="148">
        <f t="shared" si="14"/>
        <v>-266200</v>
      </c>
      <c r="R45" s="139" t="s">
        <v>2</v>
      </c>
      <c r="S45" s="3"/>
      <c r="T45" s="3"/>
      <c r="U45" s="3"/>
      <c r="V45" s="3"/>
      <c r="W45" s="3"/>
      <c r="X45" s="3"/>
      <c r="Y45" s="4"/>
      <c r="JA45" s="1"/>
    </row>
    <row r="46" spans="1:261" ht="15.75" customHeight="1" x14ac:dyDescent="0.25">
      <c r="A46" s="2"/>
      <c r="B46" s="12"/>
      <c r="C46" s="12"/>
      <c r="D46" s="12"/>
      <c r="E46" s="12"/>
      <c r="F46" s="12"/>
      <c r="G46" s="12"/>
      <c r="H46" s="12"/>
      <c r="I46" s="12"/>
      <c r="J46" s="12"/>
      <c r="K46" s="12"/>
      <c r="L46" s="12"/>
      <c r="M46" s="12"/>
      <c r="N46" s="12"/>
      <c r="O46" s="3"/>
      <c r="P46" s="3"/>
      <c r="Q46" s="3"/>
      <c r="R46" s="42"/>
      <c r="S46" s="3"/>
      <c r="T46" s="3"/>
      <c r="U46" s="3"/>
      <c r="V46" s="3"/>
      <c r="W46" s="3"/>
      <c r="X46" s="4"/>
    </row>
    <row r="47" spans="1:261" ht="15.75" customHeight="1" x14ac:dyDescent="0.25">
      <c r="B47" s="128" t="s">
        <v>69</v>
      </c>
      <c r="F47" s="128" t="s">
        <v>70</v>
      </c>
      <c r="G47" s="128"/>
    </row>
    <row r="48" spans="1:261" ht="15.75" customHeight="1" x14ac:dyDescent="0.25">
      <c r="B48" s="128" t="s">
        <v>65</v>
      </c>
      <c r="F48" s="114" t="s">
        <v>47</v>
      </c>
      <c r="G48" s="114"/>
    </row>
    <row r="51" spans="2:18" ht="15.75" customHeight="1" x14ac:dyDescent="0.25">
      <c r="B51" s="129" t="s">
        <v>55</v>
      </c>
    </row>
    <row r="52" spans="2:18" ht="15.75" customHeight="1" x14ac:dyDescent="0.25">
      <c r="B52" s="1" t="s">
        <v>52</v>
      </c>
    </row>
    <row r="53" spans="2:18" ht="15.75" customHeight="1" x14ac:dyDescent="0.25">
      <c r="B53" s="129" t="s">
        <v>53</v>
      </c>
    </row>
    <row r="54" spans="2:18" ht="83.25" customHeight="1" x14ac:dyDescent="0.25">
      <c r="B54" s="156" t="s">
        <v>56</v>
      </c>
      <c r="C54" s="157"/>
      <c r="D54" s="157"/>
      <c r="E54" s="157"/>
      <c r="F54" s="157"/>
      <c r="G54" s="157"/>
      <c r="H54" s="157"/>
      <c r="I54" s="157"/>
      <c r="J54" s="157"/>
      <c r="K54" s="157"/>
      <c r="L54" s="157"/>
      <c r="M54" s="157"/>
      <c r="N54" s="157"/>
      <c r="O54" s="157"/>
      <c r="P54" s="157"/>
      <c r="Q54" s="157"/>
      <c r="R54" s="157"/>
    </row>
    <row r="55" spans="2:18" ht="15.75" customHeight="1" x14ac:dyDescent="0.25">
      <c r="B55" s="129" t="s">
        <v>54</v>
      </c>
    </row>
    <row r="56" spans="2:18" ht="60.75" customHeight="1" x14ac:dyDescent="0.25">
      <c r="B56" s="156" t="s">
        <v>57</v>
      </c>
      <c r="C56" s="158"/>
      <c r="D56" s="158"/>
      <c r="E56" s="158"/>
      <c r="F56" s="158"/>
      <c r="G56" s="158"/>
      <c r="H56" s="158"/>
      <c r="I56" s="158"/>
      <c r="J56" s="158"/>
      <c r="K56" s="158"/>
      <c r="L56" s="158"/>
      <c r="M56" s="158"/>
      <c r="N56" s="158"/>
      <c r="O56" s="158"/>
      <c r="P56" s="158"/>
      <c r="Q56" s="158"/>
      <c r="R56" s="158"/>
    </row>
    <row r="58" spans="2:18" ht="15.75" customHeight="1" x14ac:dyDescent="0.25">
      <c r="B58" s="129" t="s">
        <v>62</v>
      </c>
      <c r="D58" s="129">
        <v>2015</v>
      </c>
      <c r="E58" s="129">
        <v>2016</v>
      </c>
      <c r="F58" s="129">
        <v>2017</v>
      </c>
      <c r="G58" s="129"/>
      <c r="H58" s="129">
        <v>2018</v>
      </c>
      <c r="I58" s="129">
        <v>2019</v>
      </c>
    </row>
    <row r="59" spans="2:18" ht="15.75" customHeight="1" x14ac:dyDescent="0.25">
      <c r="B59" s="128" t="s">
        <v>71</v>
      </c>
      <c r="D59" s="93">
        <v>90000</v>
      </c>
      <c r="E59" s="93">
        <v>130000</v>
      </c>
      <c r="F59" s="93">
        <v>155000</v>
      </c>
      <c r="G59" s="93"/>
      <c r="H59" s="93">
        <v>155000</v>
      </c>
      <c r="I59" s="93"/>
      <c r="J59" s="93"/>
      <c r="K59" s="93"/>
      <c r="L59" s="93"/>
      <c r="M59" s="93"/>
      <c r="N59" s="93"/>
      <c r="O59" s="93"/>
      <c r="P59" s="93"/>
      <c r="Q59" s="93"/>
      <c r="R59" s="137"/>
    </row>
    <row r="60" spans="2:18" ht="15.75" customHeight="1" x14ac:dyDescent="0.25">
      <c r="B60" s="128" t="s">
        <v>60</v>
      </c>
      <c r="D60" s="93">
        <v>30000</v>
      </c>
      <c r="E60" s="93">
        <v>35000</v>
      </c>
      <c r="F60" s="93">
        <v>40000</v>
      </c>
      <c r="G60" s="93"/>
      <c r="H60" s="93">
        <v>20000</v>
      </c>
      <c r="I60" s="93"/>
      <c r="J60" s="93"/>
      <c r="K60" s="93"/>
      <c r="L60" s="93"/>
      <c r="M60" s="93"/>
      <c r="N60" s="93"/>
      <c r="O60" s="93"/>
      <c r="P60" s="93"/>
      <c r="Q60" s="93"/>
      <c r="R60" s="137"/>
    </row>
    <row r="61" spans="2:18" ht="15.75" customHeight="1" x14ac:dyDescent="0.25">
      <c r="B61" s="128" t="s">
        <v>61</v>
      </c>
      <c r="D61" s="93">
        <v>30000</v>
      </c>
      <c r="E61" s="93">
        <v>35000</v>
      </c>
      <c r="F61" s="93">
        <v>-23000</v>
      </c>
      <c r="G61" s="93"/>
      <c r="H61" s="93">
        <v>5700</v>
      </c>
      <c r="I61" s="93"/>
      <c r="J61" s="93"/>
      <c r="K61" s="93"/>
      <c r="L61" s="93"/>
      <c r="M61" s="93"/>
      <c r="N61" s="93"/>
      <c r="O61" s="93"/>
      <c r="P61" s="93"/>
      <c r="Q61" s="93"/>
      <c r="R61" s="137"/>
    </row>
    <row r="62" spans="2:18" ht="15.75" customHeight="1" x14ac:dyDescent="0.25">
      <c r="B62" s="128" t="s">
        <v>35</v>
      </c>
      <c r="D62" s="93">
        <v>12000</v>
      </c>
      <c r="E62" s="93">
        <v>12000</v>
      </c>
      <c r="F62" s="93">
        <v>12000</v>
      </c>
      <c r="G62" s="93"/>
      <c r="H62" s="93">
        <v>13000</v>
      </c>
      <c r="I62" s="93"/>
      <c r="J62" s="93"/>
      <c r="K62" s="93"/>
      <c r="L62" s="93"/>
      <c r="M62" s="93"/>
      <c r="N62" s="93"/>
      <c r="O62" s="93"/>
      <c r="P62" s="93"/>
      <c r="Q62" s="93"/>
      <c r="R62" s="137"/>
    </row>
    <row r="63" spans="2:18" ht="15.75" customHeight="1" x14ac:dyDescent="0.25">
      <c r="B63" s="128" t="s">
        <v>36</v>
      </c>
      <c r="D63" s="93">
        <f>SUM(D59:D62)</f>
        <v>162000</v>
      </c>
      <c r="E63" s="93">
        <f t="shared" ref="E63:H63" si="15">SUM(E59:E62)</f>
        <v>212000</v>
      </c>
      <c r="F63" s="93">
        <f t="shared" si="15"/>
        <v>184000</v>
      </c>
      <c r="G63" s="93"/>
      <c r="H63" s="93">
        <f t="shared" si="15"/>
        <v>193700</v>
      </c>
      <c r="I63" s="93"/>
      <c r="J63" s="93"/>
      <c r="K63" s="93"/>
      <c r="L63" s="93"/>
      <c r="M63" s="93"/>
      <c r="N63" s="93"/>
      <c r="O63" s="93"/>
      <c r="P63" s="93"/>
      <c r="Q63" s="93"/>
      <c r="R63" s="137"/>
    </row>
    <row r="65" spans="2:8" ht="15.75" customHeight="1" x14ac:dyDescent="0.25">
      <c r="B65" s="1" t="s">
        <v>59</v>
      </c>
      <c r="D65" s="93">
        <v>162000</v>
      </c>
      <c r="E65" s="93">
        <v>50000</v>
      </c>
      <c r="F65" s="93">
        <v>30000</v>
      </c>
      <c r="G65" s="93"/>
      <c r="H65" s="93">
        <v>30000</v>
      </c>
    </row>
    <row r="68" spans="2:8" ht="15.75" customHeight="1" x14ac:dyDescent="0.25">
      <c r="B68" s="143">
        <v>38495</v>
      </c>
      <c r="C68" s="1">
        <v>25</v>
      </c>
      <c r="D68" s="1">
        <v>22000</v>
      </c>
      <c r="E68" s="1" t="s">
        <v>75</v>
      </c>
    </row>
    <row r="69" spans="2:8" ht="15.75" customHeight="1" x14ac:dyDescent="0.25">
      <c r="F69" s="1" t="s">
        <v>74</v>
      </c>
    </row>
    <row r="70" spans="2:8" ht="15.75" customHeight="1" x14ac:dyDescent="0.25">
      <c r="B70" s="144">
        <v>41776</v>
      </c>
      <c r="D70" s="1">
        <v>13260</v>
      </c>
      <c r="E70" s="128" t="s">
        <v>76</v>
      </c>
    </row>
    <row r="71" spans="2:8" ht="15.75" customHeight="1" x14ac:dyDescent="0.25">
      <c r="B71" s="144">
        <v>42153</v>
      </c>
      <c r="D71" s="1">
        <v>18340</v>
      </c>
      <c r="E71" s="128" t="s">
        <v>76</v>
      </c>
    </row>
    <row r="72" spans="2:8" ht="15.75" customHeight="1" x14ac:dyDescent="0.25">
      <c r="B72" s="144">
        <v>42885</v>
      </c>
      <c r="D72" s="1">
        <v>20895</v>
      </c>
      <c r="E72" s="128" t="s">
        <v>76</v>
      </c>
    </row>
    <row r="73" spans="2:8" ht="15.75" customHeight="1" x14ac:dyDescent="0.25">
      <c r="B73" s="144"/>
      <c r="D73" s="1">
        <f>SUM(D70:D72)</f>
        <v>52495</v>
      </c>
      <c r="E73" s="128" t="s">
        <v>79</v>
      </c>
    </row>
    <row r="75" spans="2:8" ht="15.75" customHeight="1" x14ac:dyDescent="0.25">
      <c r="B75" s="144">
        <v>38939</v>
      </c>
      <c r="D75" s="1">
        <v>19006</v>
      </c>
      <c r="E75" s="1" t="s">
        <v>77</v>
      </c>
    </row>
    <row r="76" spans="2:8" ht="15.75" customHeight="1" x14ac:dyDescent="0.25">
      <c r="B76" s="144">
        <v>39154</v>
      </c>
      <c r="D76" s="1">
        <v>15000</v>
      </c>
    </row>
    <row r="77" spans="2:8" ht="15.75" customHeight="1" x14ac:dyDescent="0.25">
      <c r="B77" s="144">
        <v>39217</v>
      </c>
      <c r="D77" s="1">
        <v>22224</v>
      </c>
      <c r="E77" s="128" t="s">
        <v>78</v>
      </c>
    </row>
    <row r="78" spans="2:8" ht="15.75" customHeight="1" x14ac:dyDescent="0.25">
      <c r="B78" s="144">
        <v>39416</v>
      </c>
      <c r="D78" s="1">
        <v>8000</v>
      </c>
    </row>
    <row r="79" spans="2:8" ht="15.75" customHeight="1" x14ac:dyDescent="0.25">
      <c r="B79" s="144">
        <v>39553</v>
      </c>
      <c r="D79" s="1">
        <v>8000</v>
      </c>
    </row>
    <row r="80" spans="2:8" ht="15.75" customHeight="1" x14ac:dyDescent="0.25">
      <c r="B80" s="144">
        <v>39557</v>
      </c>
      <c r="D80" s="1">
        <v>7785</v>
      </c>
    </row>
    <row r="81" spans="2:5" ht="15.75" customHeight="1" x14ac:dyDescent="0.25">
      <c r="B81" s="144">
        <v>39745</v>
      </c>
      <c r="D81" s="1">
        <v>8352</v>
      </c>
    </row>
    <row r="82" spans="2:5" ht="15.75" customHeight="1" x14ac:dyDescent="0.25">
      <c r="B82" s="144">
        <v>39938</v>
      </c>
      <c r="D82" s="1">
        <v>16703</v>
      </c>
    </row>
    <row r="83" spans="2:5" ht="15.75" customHeight="1" x14ac:dyDescent="0.25">
      <c r="B83" s="144">
        <v>40072</v>
      </c>
      <c r="D83" s="1">
        <v>8256</v>
      </c>
    </row>
    <row r="84" spans="2:5" ht="15.75" customHeight="1" x14ac:dyDescent="0.25">
      <c r="B84" s="144">
        <v>40245</v>
      </c>
      <c r="D84" s="1">
        <v>8000</v>
      </c>
    </row>
    <row r="85" spans="2:5" ht="15.75" customHeight="1" x14ac:dyDescent="0.25">
      <c r="B85" s="144">
        <v>40293</v>
      </c>
      <c r="D85" s="1">
        <v>8512</v>
      </c>
    </row>
    <row r="86" spans="2:5" ht="15.75" customHeight="1" x14ac:dyDescent="0.25">
      <c r="B86" s="144">
        <v>40473</v>
      </c>
      <c r="D86" s="1">
        <v>17400</v>
      </c>
    </row>
    <row r="87" spans="2:5" ht="15.75" customHeight="1" x14ac:dyDescent="0.25">
      <c r="B87" s="144">
        <v>40649</v>
      </c>
      <c r="D87" s="1">
        <v>17400</v>
      </c>
    </row>
    <row r="88" spans="2:5" ht="15.75" customHeight="1" x14ac:dyDescent="0.25">
      <c r="B88" s="144">
        <v>40675</v>
      </c>
      <c r="D88" s="1">
        <v>16650</v>
      </c>
    </row>
    <row r="89" spans="2:5" ht="15.75" customHeight="1" x14ac:dyDescent="0.25">
      <c r="B89" s="144">
        <v>42636</v>
      </c>
      <c r="D89" s="1">
        <v>3995</v>
      </c>
    </row>
    <row r="90" spans="2:5" ht="15.75" customHeight="1" x14ac:dyDescent="0.25">
      <c r="D90" s="1">
        <f>SUM(D75:D89)</f>
        <v>185283</v>
      </c>
      <c r="E90" s="128" t="s">
        <v>36</v>
      </c>
    </row>
  </sheetData>
  <sortState ref="B6:S16">
    <sortCondition ref="B6"/>
  </sortState>
  <mergeCells count="3">
    <mergeCell ref="B1:Q1"/>
    <mergeCell ref="B54:R54"/>
    <mergeCell ref="B56:R56"/>
  </mergeCells>
  <conditionalFormatting sqref="B11:F23 H11:R23 G11:G24 B4:R10">
    <cfRule type="expression" dxfId="25" priority="17">
      <formula>MOD(ROW(),2)=1</formula>
    </cfRule>
    <cfRule type="expression" dxfId="24" priority="18">
      <formula>MOD(ROW(),2)=1</formula>
    </cfRule>
  </conditionalFormatting>
  <conditionalFormatting sqref="B45:R45">
    <cfRule type="expression" dxfId="23" priority="15">
      <formula>MOD(ROW(),2)=1</formula>
    </cfRule>
    <cfRule type="expression" dxfId="22" priority="16">
      <formula>MOD(ROW(),2)=1</formula>
    </cfRule>
  </conditionalFormatting>
  <conditionalFormatting sqref="B24:F24 H24:R24">
    <cfRule type="expression" dxfId="21" priority="13">
      <formula>MOD(ROW(),2)=1</formula>
    </cfRule>
    <cfRule type="expression" dxfId="20" priority="14">
      <formula>MOD(ROW(),2)=1</formula>
    </cfRule>
  </conditionalFormatting>
  <conditionalFormatting sqref="G27:G32">
    <cfRule type="expression" dxfId="19" priority="5">
      <formula>MOD(ROW(),2)=1</formula>
    </cfRule>
    <cfRule type="expression" dxfId="18" priority="6">
      <formula>MOD(ROW(),2)=1</formula>
    </cfRule>
  </conditionalFormatting>
  <conditionalFormatting sqref="G34:G38">
    <cfRule type="expression" dxfId="17" priority="3">
      <formula>MOD(ROW(),2)=1</formula>
    </cfRule>
    <cfRule type="expression" dxfId="16" priority="4">
      <formula>MOD(ROW(),2)=1</formula>
    </cfRule>
  </conditionalFormatting>
  <conditionalFormatting sqref="G40:G41">
    <cfRule type="expression" dxfId="15" priority="1">
      <formula>MOD(ROW(),2)=1</formula>
    </cfRule>
    <cfRule type="expression" dxfId="14" priority="2">
      <formula>MOD(ROW(),2)=1</formula>
    </cfRule>
  </conditionalFormatting>
  <pageMargins left="0.24" right="0.25" top="0" bottom="0" header="0" footer="0"/>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5C8AA-389B-4802-86FA-7ACA0A16DB58}">
  <dimension ref="A1:JA90"/>
  <sheetViews>
    <sheetView tabSelected="1" topLeftCell="B28" workbookViewId="0">
      <selection activeCell="N48" sqref="N48"/>
    </sheetView>
  </sheetViews>
  <sheetFormatPr defaultColWidth="8.88671875" defaultRowHeight="13.2" x14ac:dyDescent="0.25"/>
  <cols>
    <col min="1" max="1" width="8.88671875" style="1" hidden="1" customWidth="1"/>
    <col min="2" max="2" width="40.88671875" style="1" customWidth="1"/>
    <col min="3" max="3" width="5.5546875" style="1" customWidth="1"/>
    <col min="4" max="4" width="8.5546875" style="1" customWidth="1"/>
    <col min="5" max="5" width="8.109375" style="1" customWidth="1"/>
    <col min="6" max="6" width="8" style="1" customWidth="1"/>
    <col min="7" max="7" width="7.6640625" style="1" customWidth="1"/>
    <col min="8" max="8" width="8.44140625" style="1" customWidth="1"/>
    <col min="9" max="9" width="8" style="1" customWidth="1"/>
    <col min="10" max="10" width="8.33203125" style="1" customWidth="1"/>
    <col min="11" max="11" width="8.5546875" style="1" customWidth="1"/>
    <col min="12" max="12" width="8.109375" style="1" customWidth="1"/>
    <col min="13" max="14" width="8.77734375" style="1" customWidth="1"/>
    <col min="15" max="15" width="8.6640625" style="1" customWidth="1"/>
    <col min="16" max="17" width="8.88671875" style="1"/>
    <col min="18" max="18" width="6.6640625" style="50" customWidth="1"/>
    <col min="19" max="260" width="8.88671875" style="1"/>
  </cols>
  <sheetData>
    <row r="1" spans="1:261" ht="15.75" customHeight="1" x14ac:dyDescent="0.3">
      <c r="A1" s="36"/>
      <c r="B1" s="152" t="s">
        <v>114</v>
      </c>
      <c r="C1" s="152"/>
      <c r="D1" s="152"/>
      <c r="E1" s="152"/>
      <c r="F1" s="152"/>
      <c r="G1" s="152"/>
      <c r="H1" s="153"/>
      <c r="I1" s="153"/>
      <c r="J1" s="153"/>
      <c r="K1" s="153"/>
      <c r="L1" s="153"/>
      <c r="M1" s="153"/>
      <c r="N1" s="153"/>
      <c r="O1" s="153"/>
      <c r="P1" s="154"/>
      <c r="Q1" s="155"/>
      <c r="R1" s="42"/>
      <c r="S1" s="3"/>
      <c r="T1" s="3"/>
      <c r="U1" s="3"/>
      <c r="V1" s="3"/>
      <c r="W1" s="3"/>
      <c r="X1" s="4"/>
    </row>
    <row r="2" spans="1:261" ht="15.75" customHeight="1" thickBot="1" x14ac:dyDescent="0.3">
      <c r="A2" s="2"/>
      <c r="B2" s="159" t="s">
        <v>115</v>
      </c>
      <c r="C2" s="64" t="s">
        <v>67</v>
      </c>
      <c r="D2" s="64" t="s">
        <v>68</v>
      </c>
      <c r="E2" s="64" t="s">
        <v>24</v>
      </c>
      <c r="F2" s="146" t="s">
        <v>45</v>
      </c>
      <c r="G2" s="64" t="s">
        <v>83</v>
      </c>
      <c r="H2" s="13">
        <v>2019</v>
      </c>
      <c r="I2" s="13">
        <v>2020</v>
      </c>
      <c r="J2" s="13">
        <v>2021</v>
      </c>
      <c r="K2" s="13">
        <v>2022</v>
      </c>
      <c r="L2" s="13">
        <v>2023</v>
      </c>
      <c r="M2" s="13">
        <v>2024</v>
      </c>
      <c r="N2" s="13">
        <v>2025</v>
      </c>
      <c r="O2" s="13">
        <v>2026</v>
      </c>
      <c r="P2" s="13">
        <v>2027</v>
      </c>
      <c r="Q2" s="13">
        <v>2028</v>
      </c>
      <c r="R2" s="43" t="s">
        <v>0</v>
      </c>
      <c r="S2" s="5"/>
      <c r="T2" s="3"/>
      <c r="U2" s="3"/>
      <c r="V2" s="3"/>
      <c r="W2" s="3"/>
      <c r="X2" s="3"/>
      <c r="Y2" s="4"/>
      <c r="JA2" s="1"/>
    </row>
    <row r="3" spans="1:261" ht="21" customHeight="1" x14ac:dyDescent="0.3">
      <c r="A3" s="6"/>
      <c r="B3" s="40" t="s">
        <v>1</v>
      </c>
      <c r="C3" s="51"/>
      <c r="D3" s="51"/>
      <c r="E3" s="51"/>
      <c r="F3" s="51"/>
      <c r="G3" s="51"/>
      <c r="H3" s="41"/>
      <c r="I3" s="41"/>
      <c r="J3" s="41"/>
      <c r="K3" s="41"/>
      <c r="L3" s="41"/>
      <c r="M3" s="41"/>
      <c r="N3" s="41"/>
      <c r="O3" s="41"/>
      <c r="P3" s="41"/>
      <c r="Q3" s="41"/>
      <c r="R3" s="44"/>
      <c r="S3" s="5"/>
      <c r="T3" s="7" t="s">
        <v>2</v>
      </c>
      <c r="U3" s="3"/>
      <c r="V3" s="3"/>
      <c r="W3" s="3"/>
      <c r="X3" s="3"/>
      <c r="Y3" s="4"/>
      <c r="JA3" s="1"/>
    </row>
    <row r="4" spans="1:261" ht="15.75" customHeight="1" x14ac:dyDescent="0.25">
      <c r="A4" s="6"/>
      <c r="B4" s="23" t="s">
        <v>112</v>
      </c>
      <c r="C4" s="68">
        <v>5</v>
      </c>
      <c r="D4" s="59">
        <v>3500</v>
      </c>
      <c r="E4" s="59">
        <f t="shared" ref="E4:E24" si="0">D4/C4</f>
        <v>700</v>
      </c>
      <c r="F4" s="68"/>
      <c r="G4" s="80" t="str">
        <f t="shared" ref="G4:G5" si="1">IF((F4+C4) &gt; 2000,F4+C4, "")</f>
        <v/>
      </c>
      <c r="H4" s="24">
        <v>3500</v>
      </c>
      <c r="I4" s="24"/>
      <c r="J4" s="24"/>
      <c r="K4" s="24"/>
      <c r="L4" s="24"/>
      <c r="M4" s="24"/>
      <c r="N4" s="24"/>
      <c r="O4" s="24"/>
      <c r="P4" s="24"/>
      <c r="Q4" s="24"/>
      <c r="R4" s="46">
        <f>SUM(H4:Q4)</f>
        <v>3500</v>
      </c>
      <c r="S4" s="5"/>
      <c r="T4" s="3"/>
      <c r="U4" s="3"/>
      <c r="V4" s="3"/>
      <c r="W4" s="3"/>
      <c r="X4" s="3"/>
      <c r="Y4" s="4"/>
      <c r="JA4" s="1"/>
    </row>
    <row r="5" spans="1:261" ht="15.75" customHeight="1" x14ac:dyDescent="0.25">
      <c r="A5" s="6"/>
      <c r="B5" s="16" t="s">
        <v>3</v>
      </c>
      <c r="C5" s="73">
        <v>20</v>
      </c>
      <c r="D5" s="56">
        <v>20000</v>
      </c>
      <c r="E5" s="59">
        <f t="shared" si="0"/>
        <v>1000</v>
      </c>
      <c r="F5" s="68"/>
      <c r="G5" s="80" t="str">
        <f t="shared" si="1"/>
        <v/>
      </c>
      <c r="H5" s="17"/>
      <c r="I5" s="17"/>
      <c r="J5" s="17"/>
      <c r="K5" s="17"/>
      <c r="L5" s="17">
        <v>20000</v>
      </c>
      <c r="M5" s="17"/>
      <c r="N5" s="18"/>
      <c r="O5" s="17"/>
      <c r="P5" s="17"/>
      <c r="Q5" s="17"/>
      <c r="R5" s="46">
        <f>SUM(H5:Q5)</f>
        <v>20000</v>
      </c>
      <c r="S5" s="5"/>
      <c r="T5" s="3"/>
      <c r="U5" s="3"/>
      <c r="V5" s="3"/>
      <c r="W5" s="3"/>
      <c r="X5" s="3"/>
      <c r="Y5" s="4"/>
      <c r="JA5" s="1"/>
    </row>
    <row r="6" spans="1:261" ht="15.75" customHeight="1" x14ac:dyDescent="0.25">
      <c r="A6" s="6"/>
      <c r="B6" s="62" t="s">
        <v>14</v>
      </c>
      <c r="C6" s="113">
        <v>10</v>
      </c>
      <c r="D6" s="79">
        <v>12000</v>
      </c>
      <c r="E6" s="79">
        <f t="shared" si="0"/>
        <v>1200</v>
      </c>
      <c r="F6" s="80"/>
      <c r="G6" s="80" t="str">
        <f>IF((F6+C6) &gt; 2000,F6+C6, "")</f>
        <v/>
      </c>
      <c r="H6" s="81"/>
      <c r="I6" s="81">
        <v>12000</v>
      </c>
      <c r="J6" s="81"/>
      <c r="K6" s="81"/>
      <c r="L6" s="81"/>
      <c r="M6" s="81"/>
      <c r="N6" s="115"/>
      <c r="O6" s="81"/>
      <c r="P6" s="81">
        <v>8000</v>
      </c>
      <c r="Q6" s="81">
        <v>4000</v>
      </c>
      <c r="R6" s="82">
        <f t="shared" ref="R6:R12" si="2">SUM(H6:Q6)</f>
        <v>24000</v>
      </c>
      <c r="S6" s="5"/>
      <c r="T6" s="3"/>
      <c r="U6" s="3"/>
      <c r="V6" s="3"/>
      <c r="W6" s="3"/>
      <c r="X6" s="3"/>
      <c r="Y6" s="4"/>
      <c r="JA6" s="1"/>
    </row>
    <row r="7" spans="1:261" ht="15.75" customHeight="1" x14ac:dyDescent="0.25">
      <c r="A7" s="6"/>
      <c r="B7" s="16" t="s">
        <v>5</v>
      </c>
      <c r="C7" s="67">
        <v>25</v>
      </c>
      <c r="D7" s="56">
        <v>10000</v>
      </c>
      <c r="E7" s="59">
        <f t="shared" si="0"/>
        <v>400</v>
      </c>
      <c r="F7" s="68"/>
      <c r="G7" s="80" t="str">
        <f t="shared" ref="G7:G24" si="3">IF((F7+C7) &gt; 2000,F7+C7, "")</f>
        <v/>
      </c>
      <c r="H7" s="17"/>
      <c r="I7" s="17"/>
      <c r="J7" s="17"/>
      <c r="K7" s="17"/>
      <c r="L7" s="17"/>
      <c r="M7" s="17">
        <v>10000</v>
      </c>
      <c r="N7" s="17"/>
      <c r="O7" s="17"/>
      <c r="P7" s="17"/>
      <c r="Q7" s="17"/>
      <c r="R7" s="46">
        <f t="shared" si="2"/>
        <v>10000</v>
      </c>
      <c r="S7" s="5"/>
      <c r="T7" s="3"/>
      <c r="U7" s="3"/>
      <c r="V7" s="3"/>
      <c r="W7" s="3"/>
      <c r="X7" s="3"/>
      <c r="Y7" s="4"/>
      <c r="JA7" s="1"/>
    </row>
    <row r="8" spans="1:261" ht="15.75" customHeight="1" x14ac:dyDescent="0.25">
      <c r="A8" s="6"/>
      <c r="B8" s="62" t="s">
        <v>15</v>
      </c>
      <c r="C8" s="113">
        <v>10</v>
      </c>
      <c r="D8" s="79">
        <v>20000</v>
      </c>
      <c r="E8" s="79">
        <f t="shared" si="0"/>
        <v>2000</v>
      </c>
      <c r="F8" s="80"/>
      <c r="G8" s="80" t="str">
        <f t="shared" si="3"/>
        <v/>
      </c>
      <c r="H8" s="81"/>
      <c r="I8" s="81"/>
      <c r="J8" s="81"/>
      <c r="K8" s="81"/>
      <c r="L8" s="81"/>
      <c r="M8" s="81">
        <v>8000</v>
      </c>
      <c r="N8" s="81">
        <v>12000</v>
      </c>
      <c r="O8" s="81"/>
      <c r="P8" s="81"/>
      <c r="Q8" s="81"/>
      <c r="R8" s="82">
        <f t="shared" si="2"/>
        <v>20000</v>
      </c>
      <c r="S8" s="5"/>
      <c r="T8" s="3"/>
      <c r="U8" s="3"/>
      <c r="V8" s="3"/>
      <c r="W8" s="3"/>
      <c r="X8" s="3"/>
      <c r="Y8" s="4"/>
      <c r="JA8" s="1"/>
    </row>
    <row r="9" spans="1:261" ht="15.75" customHeight="1" x14ac:dyDescent="0.25">
      <c r="A9" s="6"/>
      <c r="B9" s="23" t="s">
        <v>16</v>
      </c>
      <c r="C9" s="76">
        <v>15</v>
      </c>
      <c r="D9" s="59">
        <v>4000</v>
      </c>
      <c r="E9" s="59">
        <f t="shared" si="0"/>
        <v>266.66666666666669</v>
      </c>
      <c r="F9" s="68"/>
      <c r="G9" s="80" t="str">
        <f t="shared" si="3"/>
        <v/>
      </c>
      <c r="H9" s="24"/>
      <c r="I9" s="24"/>
      <c r="J9" s="24"/>
      <c r="K9" s="24"/>
      <c r="L9" s="24">
        <v>4000</v>
      </c>
      <c r="M9" s="24"/>
      <c r="N9" s="25"/>
      <c r="O9" s="24"/>
      <c r="P9" s="24"/>
      <c r="Q9" s="24"/>
      <c r="R9" s="46">
        <f t="shared" si="2"/>
        <v>4000</v>
      </c>
      <c r="S9" s="5"/>
      <c r="T9" s="3"/>
      <c r="U9" s="3"/>
      <c r="V9" s="3"/>
      <c r="W9" s="3"/>
      <c r="X9" s="3"/>
      <c r="Y9" s="4"/>
      <c r="JA9" s="1"/>
    </row>
    <row r="10" spans="1:261" ht="15.75" customHeight="1" x14ac:dyDescent="0.25">
      <c r="A10" s="6"/>
      <c r="B10" s="23" t="s">
        <v>49</v>
      </c>
      <c r="C10" s="76">
        <v>15</v>
      </c>
      <c r="D10" s="59">
        <v>3000</v>
      </c>
      <c r="E10" s="59">
        <f t="shared" si="0"/>
        <v>200</v>
      </c>
      <c r="F10" s="68">
        <v>2018</v>
      </c>
      <c r="G10" s="80">
        <f t="shared" si="3"/>
        <v>2033</v>
      </c>
      <c r="H10" s="24"/>
      <c r="I10" s="24"/>
      <c r="J10" s="24"/>
      <c r="K10" s="24"/>
      <c r="L10" s="24"/>
      <c r="M10" s="24"/>
      <c r="N10" s="25"/>
      <c r="O10" s="24"/>
      <c r="P10" s="24"/>
      <c r="Q10" s="24">
        <v>3000</v>
      </c>
      <c r="R10" s="46">
        <f t="shared" si="2"/>
        <v>3000</v>
      </c>
      <c r="S10" s="5"/>
      <c r="T10" s="3"/>
      <c r="U10" s="3"/>
      <c r="V10" s="3"/>
      <c r="W10" s="3"/>
      <c r="X10" s="3"/>
      <c r="Y10" s="4"/>
      <c r="JA10" s="1"/>
    </row>
    <row r="11" spans="1:261" ht="15.75" customHeight="1" x14ac:dyDescent="0.25">
      <c r="A11" s="6"/>
      <c r="B11" s="26" t="s">
        <v>13</v>
      </c>
      <c r="C11" s="69">
        <v>10</v>
      </c>
      <c r="D11" s="60">
        <v>2000</v>
      </c>
      <c r="E11" s="77">
        <f t="shared" si="0"/>
        <v>200</v>
      </c>
      <c r="F11" s="111"/>
      <c r="G11" s="80" t="str">
        <f t="shared" si="3"/>
        <v/>
      </c>
      <c r="H11" s="27">
        <v>2000</v>
      </c>
      <c r="I11" s="27"/>
      <c r="J11" s="27"/>
      <c r="K11" s="27"/>
      <c r="L11" s="27"/>
      <c r="M11" s="27"/>
      <c r="N11" s="28"/>
      <c r="O11" s="27"/>
      <c r="P11" s="27"/>
      <c r="Q11" s="27"/>
      <c r="R11" s="45">
        <f t="shared" si="2"/>
        <v>2000</v>
      </c>
      <c r="S11" s="5"/>
      <c r="T11" s="3"/>
      <c r="U11" s="3"/>
      <c r="V11" s="3"/>
      <c r="W11" s="3"/>
      <c r="X11" s="3"/>
      <c r="Y11" s="4"/>
      <c r="JA11" s="1"/>
    </row>
    <row r="12" spans="1:261" ht="15.75" customHeight="1" x14ac:dyDescent="0.25">
      <c r="A12" s="6"/>
      <c r="B12" s="23" t="s">
        <v>4</v>
      </c>
      <c r="C12" s="76">
        <v>30</v>
      </c>
      <c r="D12" s="59">
        <v>20000</v>
      </c>
      <c r="E12" s="59">
        <f t="shared" si="0"/>
        <v>666.66666666666663</v>
      </c>
      <c r="F12" s="68">
        <v>2005</v>
      </c>
      <c r="G12" s="80">
        <f t="shared" si="3"/>
        <v>2035</v>
      </c>
      <c r="H12" s="24"/>
      <c r="I12" s="24"/>
      <c r="J12" s="24"/>
      <c r="K12" s="24"/>
      <c r="L12" s="24"/>
      <c r="M12" s="24"/>
      <c r="N12" s="25"/>
      <c r="O12" s="24">
        <v>35000</v>
      </c>
      <c r="P12" s="24"/>
      <c r="Q12" s="24"/>
      <c r="R12" s="46">
        <f t="shared" si="2"/>
        <v>35000</v>
      </c>
      <c r="S12" s="5"/>
      <c r="T12" s="3"/>
      <c r="U12" s="3"/>
      <c r="V12" s="3"/>
      <c r="W12" s="3"/>
      <c r="X12" s="3"/>
      <c r="Y12" s="4"/>
      <c r="JA12" s="1"/>
    </row>
    <row r="13" spans="1:261" ht="15.75" customHeight="1" x14ac:dyDescent="0.25">
      <c r="A13" s="6"/>
      <c r="B13" s="15" t="s">
        <v>17</v>
      </c>
      <c r="C13" s="75">
        <v>20</v>
      </c>
      <c r="D13" s="58">
        <v>18000</v>
      </c>
      <c r="E13" s="77">
        <f t="shared" si="0"/>
        <v>900</v>
      </c>
      <c r="F13" s="111"/>
      <c r="G13" s="80" t="str">
        <f t="shared" si="3"/>
        <v/>
      </c>
      <c r="H13" s="22"/>
      <c r="I13" s="22"/>
      <c r="J13" s="22"/>
      <c r="K13" s="22"/>
      <c r="L13" s="22"/>
      <c r="M13" s="22"/>
      <c r="N13" s="29"/>
      <c r="O13" s="22"/>
      <c r="P13" s="22">
        <v>10000</v>
      </c>
      <c r="Q13" s="22">
        <v>8000</v>
      </c>
      <c r="R13" s="45">
        <f>SUM(H13:Q13)</f>
        <v>18000</v>
      </c>
      <c r="S13" s="5"/>
      <c r="T13" s="3"/>
      <c r="U13" s="3"/>
      <c r="V13" s="3"/>
      <c r="W13" s="3"/>
      <c r="X13" s="3"/>
      <c r="Y13" s="4"/>
      <c r="JA13" s="1"/>
    </row>
    <row r="14" spans="1:261" ht="15.75" customHeight="1" x14ac:dyDescent="0.25">
      <c r="A14" s="6"/>
      <c r="B14" s="23" t="s">
        <v>18</v>
      </c>
      <c r="C14" s="76">
        <v>10</v>
      </c>
      <c r="D14" s="59">
        <v>3000</v>
      </c>
      <c r="E14" s="59">
        <f t="shared" si="0"/>
        <v>300</v>
      </c>
      <c r="F14" s="68">
        <v>2019</v>
      </c>
      <c r="G14" s="80">
        <f t="shared" si="3"/>
        <v>2029</v>
      </c>
      <c r="H14" s="24">
        <v>3000</v>
      </c>
      <c r="I14" s="24"/>
      <c r="J14" s="24"/>
      <c r="K14" s="24"/>
      <c r="L14" s="24"/>
      <c r="M14" s="24"/>
      <c r="N14" s="24"/>
      <c r="O14" s="24"/>
      <c r="P14" s="24"/>
      <c r="Q14" s="24"/>
      <c r="R14" s="46">
        <f t="shared" ref="R14:R19" si="4">SUM(H14:Q14)</f>
        <v>3000</v>
      </c>
      <c r="S14" s="5"/>
      <c r="T14" s="3"/>
      <c r="U14" s="3"/>
      <c r="V14" s="3"/>
      <c r="W14" s="3"/>
      <c r="X14" s="3"/>
      <c r="Y14" s="4"/>
      <c r="JA14" s="1"/>
    </row>
    <row r="15" spans="1:261" ht="15.75" customHeight="1" x14ac:dyDescent="0.25">
      <c r="A15" s="6"/>
      <c r="B15" s="19" t="s">
        <v>19</v>
      </c>
      <c r="C15" s="66">
        <v>25</v>
      </c>
      <c r="D15" s="57">
        <v>5000</v>
      </c>
      <c r="E15" s="77">
        <f t="shared" si="0"/>
        <v>200</v>
      </c>
      <c r="F15" s="111"/>
      <c r="G15" s="80" t="str">
        <f t="shared" si="3"/>
        <v/>
      </c>
      <c r="H15" s="20"/>
      <c r="I15" s="20"/>
      <c r="J15" s="20">
        <v>5000</v>
      </c>
      <c r="K15" s="20"/>
      <c r="L15" s="20"/>
      <c r="M15" s="20"/>
      <c r="N15" s="21"/>
      <c r="O15" s="20"/>
      <c r="P15" s="20"/>
      <c r="Q15" s="20"/>
      <c r="R15" s="47">
        <f t="shared" si="4"/>
        <v>5000</v>
      </c>
      <c r="S15" s="5"/>
      <c r="T15" s="3"/>
      <c r="U15" s="3"/>
      <c r="V15" s="3"/>
      <c r="W15" s="3"/>
      <c r="X15" s="3"/>
      <c r="Y15" s="4"/>
      <c r="JA15" s="1"/>
    </row>
    <row r="16" spans="1:261" ht="15.75" customHeight="1" x14ac:dyDescent="0.25">
      <c r="A16" s="6"/>
      <c r="B16" s="16" t="s">
        <v>117</v>
      </c>
      <c r="C16" s="73">
        <v>5</v>
      </c>
      <c r="D16" s="56">
        <v>1000</v>
      </c>
      <c r="E16" s="59">
        <f t="shared" si="0"/>
        <v>200</v>
      </c>
      <c r="F16" s="68"/>
      <c r="G16" s="80" t="str">
        <f t="shared" si="3"/>
        <v/>
      </c>
      <c r="H16" s="17"/>
      <c r="I16" s="17">
        <v>1000</v>
      </c>
      <c r="J16" s="17"/>
      <c r="K16" s="17"/>
      <c r="L16" s="17"/>
      <c r="M16" s="17"/>
      <c r="N16" s="17">
        <v>1000</v>
      </c>
      <c r="O16" s="17"/>
      <c r="P16" s="17"/>
      <c r="Q16" s="17"/>
      <c r="R16" s="46">
        <f t="shared" si="4"/>
        <v>2000</v>
      </c>
      <c r="S16" s="5"/>
      <c r="T16" s="3"/>
      <c r="U16" s="3"/>
      <c r="V16" s="3"/>
      <c r="W16" s="3"/>
      <c r="X16" s="3"/>
      <c r="Y16" s="4"/>
      <c r="JA16" s="1"/>
    </row>
    <row r="17" spans="1:261" ht="15.75" customHeight="1" x14ac:dyDescent="0.25">
      <c r="A17" s="6"/>
      <c r="B17" s="19" t="s">
        <v>118</v>
      </c>
      <c r="C17" s="74">
        <v>10</v>
      </c>
      <c r="D17" s="57">
        <v>10000</v>
      </c>
      <c r="E17" s="77">
        <f t="shared" si="0"/>
        <v>1000</v>
      </c>
      <c r="F17" s="111"/>
      <c r="G17" s="80" t="str">
        <f t="shared" si="3"/>
        <v/>
      </c>
      <c r="H17" s="20"/>
      <c r="I17" s="20">
        <v>10000</v>
      </c>
      <c r="J17" s="20">
        <v>5000</v>
      </c>
      <c r="K17" s="20">
        <v>6000</v>
      </c>
      <c r="L17" s="20"/>
      <c r="M17" s="20"/>
      <c r="N17" s="20"/>
      <c r="O17" s="20"/>
      <c r="P17" s="20"/>
      <c r="Q17" s="20"/>
      <c r="R17" s="47">
        <f t="shared" si="4"/>
        <v>21000</v>
      </c>
      <c r="S17" s="5"/>
      <c r="T17" s="3"/>
      <c r="U17" s="3"/>
      <c r="V17" s="3"/>
      <c r="W17" s="3"/>
      <c r="X17" s="3"/>
      <c r="Y17" s="4"/>
      <c r="JA17" s="1"/>
    </row>
    <row r="18" spans="1:261" ht="15.75" customHeight="1" x14ac:dyDescent="0.25">
      <c r="A18" s="6"/>
      <c r="B18" s="16" t="s">
        <v>21</v>
      </c>
      <c r="C18" s="73">
        <v>10</v>
      </c>
      <c r="D18" s="56">
        <v>5000</v>
      </c>
      <c r="E18" s="59">
        <f t="shared" si="0"/>
        <v>500</v>
      </c>
      <c r="F18" s="68"/>
      <c r="G18" s="80" t="str">
        <f t="shared" si="3"/>
        <v/>
      </c>
      <c r="H18" s="17"/>
      <c r="I18" s="17"/>
      <c r="J18" s="17">
        <v>2000</v>
      </c>
      <c r="K18" s="17">
        <v>3000</v>
      </c>
      <c r="L18" s="17"/>
      <c r="M18" s="17"/>
      <c r="N18" s="17"/>
      <c r="O18" s="17"/>
      <c r="P18" s="17"/>
      <c r="Q18" s="17"/>
      <c r="R18" s="46">
        <f t="shared" si="4"/>
        <v>5000</v>
      </c>
      <c r="S18" s="5"/>
      <c r="T18" s="3"/>
      <c r="U18" s="3"/>
      <c r="V18" s="3"/>
      <c r="W18" s="3"/>
      <c r="X18" s="3"/>
      <c r="Y18" s="4"/>
      <c r="JA18" s="1"/>
    </row>
    <row r="19" spans="1:261" ht="15.75" customHeight="1" x14ac:dyDescent="0.25">
      <c r="A19" s="6"/>
      <c r="B19" s="19" t="s">
        <v>22</v>
      </c>
      <c r="C19" s="74">
        <v>10</v>
      </c>
      <c r="D19" s="57">
        <v>6000</v>
      </c>
      <c r="E19" s="77">
        <f t="shared" si="0"/>
        <v>600</v>
      </c>
      <c r="F19" s="111"/>
      <c r="G19" s="80" t="str">
        <f t="shared" si="3"/>
        <v/>
      </c>
      <c r="H19" s="20"/>
      <c r="I19" s="20"/>
      <c r="J19" s="20"/>
      <c r="K19" s="20"/>
      <c r="L19" s="20"/>
      <c r="M19" s="20"/>
      <c r="N19" s="20">
        <v>6000</v>
      </c>
      <c r="O19" s="20"/>
      <c r="P19" s="20"/>
      <c r="Q19" s="20"/>
      <c r="R19" s="47">
        <f t="shared" si="4"/>
        <v>6000</v>
      </c>
      <c r="S19" s="5"/>
      <c r="T19" s="3"/>
      <c r="U19" s="3"/>
      <c r="V19" s="3"/>
      <c r="W19" s="3"/>
      <c r="X19" s="3"/>
      <c r="Y19" s="4"/>
      <c r="JA19" s="1"/>
    </row>
    <row r="20" spans="1:261" ht="15.75" customHeight="1" x14ac:dyDescent="0.25">
      <c r="A20" s="2"/>
      <c r="B20" s="16" t="s">
        <v>6</v>
      </c>
      <c r="C20" s="67">
        <v>10</v>
      </c>
      <c r="D20" s="56">
        <v>2000</v>
      </c>
      <c r="E20" s="59">
        <f t="shared" si="0"/>
        <v>200</v>
      </c>
      <c r="F20" s="68"/>
      <c r="G20" s="80" t="str">
        <f t="shared" si="3"/>
        <v/>
      </c>
      <c r="H20" s="17"/>
      <c r="I20" s="17">
        <v>2000</v>
      </c>
      <c r="J20" s="17"/>
      <c r="K20" s="17"/>
      <c r="L20" s="17"/>
      <c r="M20" s="17"/>
      <c r="N20" s="17"/>
      <c r="O20" s="17"/>
      <c r="P20" s="17"/>
      <c r="Q20" s="17"/>
      <c r="R20" s="46">
        <f>SUM(H20:Q20)</f>
        <v>2000</v>
      </c>
      <c r="S20" s="5"/>
      <c r="T20" s="3"/>
      <c r="U20" s="3"/>
      <c r="V20" s="3"/>
      <c r="W20" s="3"/>
      <c r="X20" s="3"/>
      <c r="Y20" s="4"/>
      <c r="JA20" s="1"/>
    </row>
    <row r="21" spans="1:261" ht="15.75" customHeight="1" x14ac:dyDescent="0.25">
      <c r="A21" s="2"/>
      <c r="B21" s="83" t="s">
        <v>58</v>
      </c>
      <c r="C21" s="84">
        <v>10</v>
      </c>
      <c r="D21" s="85">
        <v>18000</v>
      </c>
      <c r="E21" s="77">
        <f t="shared" si="0"/>
        <v>1800</v>
      </c>
      <c r="F21" s="111"/>
      <c r="G21" s="80" t="str">
        <f t="shared" si="3"/>
        <v/>
      </c>
      <c r="H21" s="86"/>
      <c r="I21" s="86"/>
      <c r="J21" s="86"/>
      <c r="K21" s="86"/>
      <c r="L21" s="86"/>
      <c r="M21" s="86"/>
      <c r="N21" s="86"/>
      <c r="O21" s="86"/>
      <c r="P21" s="86"/>
      <c r="Q21" s="86"/>
      <c r="R21" s="87">
        <v>18000</v>
      </c>
      <c r="S21" s="3"/>
      <c r="T21" s="3"/>
      <c r="U21" s="3"/>
      <c r="V21" s="3"/>
      <c r="W21" s="3"/>
      <c r="X21" s="3"/>
      <c r="Y21" s="4"/>
      <c r="JA21" s="1"/>
    </row>
    <row r="22" spans="1:261" ht="15.75" customHeight="1" x14ac:dyDescent="0.25">
      <c r="B22" s="16" t="s">
        <v>119</v>
      </c>
      <c r="C22" s="102">
        <v>25</v>
      </c>
      <c r="D22" s="109">
        <v>25000</v>
      </c>
      <c r="E22" s="59">
        <f t="shared" si="0"/>
        <v>1000</v>
      </c>
      <c r="F22" s="68"/>
      <c r="G22" s="80" t="str">
        <f t="shared" si="3"/>
        <v/>
      </c>
      <c r="H22" s="103"/>
      <c r="I22" s="109">
        <v>25000</v>
      </c>
      <c r="J22" s="103"/>
      <c r="K22" s="103"/>
      <c r="L22" s="103"/>
      <c r="M22" s="103"/>
      <c r="N22" s="103"/>
      <c r="O22" s="103"/>
      <c r="P22" s="103"/>
      <c r="Q22" s="103"/>
      <c r="R22" s="110">
        <v>25000</v>
      </c>
    </row>
    <row r="23" spans="1:261" ht="15.75" customHeight="1" x14ac:dyDescent="0.25">
      <c r="B23" s="83" t="s">
        <v>120</v>
      </c>
      <c r="C23" s="111">
        <v>25</v>
      </c>
      <c r="D23" s="77"/>
      <c r="E23" s="77">
        <f t="shared" si="0"/>
        <v>0</v>
      </c>
      <c r="F23" s="111"/>
      <c r="G23" s="80" t="str">
        <f t="shared" si="3"/>
        <v/>
      </c>
      <c r="H23" s="112"/>
      <c r="I23" s="112"/>
      <c r="J23" s="112"/>
      <c r="K23" s="112"/>
      <c r="L23" s="112"/>
      <c r="M23" s="112"/>
      <c r="N23" s="112"/>
      <c r="O23" s="112"/>
      <c r="P23" s="112"/>
      <c r="Q23" s="112"/>
      <c r="R23" s="87">
        <v>2500</v>
      </c>
    </row>
    <row r="24" spans="1:261" ht="15.75" customHeight="1" x14ac:dyDescent="0.25">
      <c r="B24" s="23" t="s">
        <v>46</v>
      </c>
      <c r="C24" s="68">
        <v>10</v>
      </c>
      <c r="D24" s="59">
        <v>2500</v>
      </c>
      <c r="E24" s="59">
        <f t="shared" si="0"/>
        <v>250</v>
      </c>
      <c r="F24" s="68"/>
      <c r="G24" s="80" t="str">
        <f t="shared" si="3"/>
        <v/>
      </c>
      <c r="H24" s="25"/>
      <c r="I24" s="25"/>
      <c r="J24" s="25"/>
      <c r="K24" s="25"/>
      <c r="L24" s="25"/>
      <c r="M24" s="25"/>
      <c r="N24" s="25"/>
      <c r="O24" s="25"/>
      <c r="P24" s="25"/>
      <c r="Q24" s="25"/>
      <c r="R24" s="46">
        <v>2500</v>
      </c>
    </row>
    <row r="25" spans="1:261" ht="18.75" customHeight="1" x14ac:dyDescent="0.3">
      <c r="A25" s="2"/>
      <c r="B25" s="88" t="s">
        <v>23</v>
      </c>
      <c r="C25" s="89"/>
      <c r="D25" s="90"/>
      <c r="E25" s="90"/>
      <c r="F25" s="89"/>
      <c r="G25" s="89"/>
      <c r="H25" s="91"/>
      <c r="I25" s="91"/>
      <c r="J25" s="91"/>
      <c r="K25" s="91"/>
      <c r="L25" s="91"/>
      <c r="M25" s="91"/>
      <c r="N25" s="92"/>
      <c r="O25" s="91"/>
      <c r="P25" s="91"/>
      <c r="Q25" s="91"/>
      <c r="R25" s="117"/>
      <c r="S25" s="3"/>
      <c r="T25" s="3"/>
      <c r="U25" s="3"/>
      <c r="V25" s="3"/>
      <c r="W25" s="3"/>
      <c r="X25" s="3"/>
      <c r="Y25" s="8"/>
      <c r="JA25" s="1"/>
    </row>
    <row r="26" spans="1:261" ht="18" customHeight="1" x14ac:dyDescent="0.3">
      <c r="A26" s="6"/>
      <c r="B26" s="61" t="s">
        <v>8</v>
      </c>
      <c r="C26" s="70"/>
      <c r="D26" s="55"/>
      <c r="E26" s="63"/>
      <c r="F26" s="123"/>
      <c r="G26" s="145"/>
      <c r="H26" s="54"/>
      <c r="I26" s="37"/>
      <c r="J26" s="37"/>
      <c r="K26" s="37"/>
      <c r="L26" s="37"/>
      <c r="M26" s="37"/>
      <c r="N26" s="38"/>
      <c r="O26" s="37"/>
      <c r="P26" s="37"/>
      <c r="Q26" s="37"/>
      <c r="R26" s="48"/>
      <c r="S26" s="3"/>
      <c r="T26" s="3"/>
      <c r="U26" s="3"/>
      <c r="V26" s="3"/>
      <c r="W26" s="3"/>
      <c r="X26" s="3"/>
      <c r="Y26" s="4"/>
      <c r="JA26" s="1"/>
    </row>
    <row r="27" spans="1:261" ht="18" customHeight="1" x14ac:dyDescent="0.25">
      <c r="A27" s="2"/>
      <c r="B27" s="120" t="s">
        <v>81</v>
      </c>
      <c r="C27" s="121">
        <v>10</v>
      </c>
      <c r="D27" s="141">
        <v>53000</v>
      </c>
      <c r="E27" s="77">
        <f t="shared" ref="E27:E32" si="5">D27/C27</f>
        <v>5300</v>
      </c>
      <c r="F27" s="121">
        <v>2015</v>
      </c>
      <c r="G27" s="80">
        <f t="shared" ref="G27:G41" si="6">IF((F27+C27) &gt; 2000,F27+C27, "")</f>
        <v>2025</v>
      </c>
      <c r="H27" s="118"/>
      <c r="I27" s="118"/>
      <c r="J27" s="118"/>
      <c r="K27" s="118"/>
      <c r="L27" s="118"/>
      <c r="M27" s="118"/>
      <c r="N27" s="119">
        <v>32000</v>
      </c>
      <c r="O27" s="118"/>
      <c r="P27" s="118"/>
      <c r="Q27" s="118"/>
      <c r="R27" s="122"/>
      <c r="S27" s="3"/>
      <c r="T27" s="3"/>
      <c r="U27" s="3"/>
      <c r="V27" s="3"/>
      <c r="W27" s="3"/>
      <c r="X27" s="3"/>
      <c r="Y27" s="4"/>
      <c r="JA27" s="1"/>
    </row>
    <row r="28" spans="1:261" ht="18" customHeight="1" x14ac:dyDescent="0.25">
      <c r="A28" s="2"/>
      <c r="B28" s="62" t="s">
        <v>111</v>
      </c>
      <c r="C28" s="71">
        <v>10</v>
      </c>
      <c r="D28" s="142">
        <v>4800</v>
      </c>
      <c r="E28" s="59">
        <f t="shared" si="5"/>
        <v>480</v>
      </c>
      <c r="F28" s="80"/>
      <c r="G28" s="80" t="str">
        <f t="shared" si="6"/>
        <v/>
      </c>
      <c r="H28" s="17">
        <v>4800</v>
      </c>
      <c r="I28" s="17"/>
      <c r="J28" s="17"/>
      <c r="K28" s="17"/>
      <c r="L28" s="17"/>
      <c r="M28" s="17"/>
      <c r="N28" s="18"/>
      <c r="O28" s="17"/>
      <c r="P28" s="17"/>
      <c r="Q28" s="17"/>
      <c r="R28" s="46"/>
      <c r="S28" s="3"/>
      <c r="T28" s="3"/>
      <c r="U28" s="3"/>
      <c r="V28" s="3"/>
      <c r="W28" s="3"/>
      <c r="X28" s="3"/>
      <c r="Y28" s="4"/>
      <c r="JA28" s="1"/>
    </row>
    <row r="29" spans="1:261" ht="15.75" customHeight="1" x14ac:dyDescent="0.25">
      <c r="A29" s="6"/>
      <c r="B29" s="19" t="s">
        <v>82</v>
      </c>
      <c r="C29" s="66">
        <v>25</v>
      </c>
      <c r="D29" s="57">
        <v>225000</v>
      </c>
      <c r="E29" s="77">
        <f t="shared" si="5"/>
        <v>9000</v>
      </c>
      <c r="F29" s="111">
        <v>1977</v>
      </c>
      <c r="G29" s="80">
        <f t="shared" si="6"/>
        <v>2002</v>
      </c>
      <c r="H29" s="20">
        <v>225000</v>
      </c>
      <c r="I29" s="20"/>
      <c r="J29" s="20"/>
      <c r="K29" s="20"/>
      <c r="L29" s="20"/>
      <c r="M29" s="20"/>
      <c r="N29" s="21"/>
      <c r="O29" s="20"/>
      <c r="P29" s="20"/>
      <c r="Q29" s="20"/>
      <c r="R29" s="47">
        <f>SUM(H29:Q29)</f>
        <v>225000</v>
      </c>
      <c r="S29" s="5"/>
      <c r="T29" s="3"/>
      <c r="U29" s="3"/>
      <c r="V29" s="3"/>
      <c r="W29" s="3"/>
      <c r="X29" s="3"/>
      <c r="Y29" s="4"/>
      <c r="JA29" s="1"/>
    </row>
    <row r="30" spans="1:261" ht="15.75" customHeight="1" x14ac:dyDescent="0.25">
      <c r="A30" s="6"/>
      <c r="B30" s="23" t="s">
        <v>9</v>
      </c>
      <c r="C30" s="68">
        <v>10</v>
      </c>
      <c r="D30" s="59">
        <v>2000</v>
      </c>
      <c r="E30" s="79">
        <f t="shared" si="5"/>
        <v>200</v>
      </c>
      <c r="F30" s="80"/>
      <c r="G30" s="80" t="str">
        <f t="shared" si="6"/>
        <v/>
      </c>
      <c r="H30" s="24">
        <v>1000</v>
      </c>
      <c r="I30" s="24">
        <v>1000</v>
      </c>
      <c r="J30" s="24"/>
      <c r="K30" s="24"/>
      <c r="L30" s="24"/>
      <c r="M30" s="24"/>
      <c r="N30" s="25"/>
      <c r="O30" s="24"/>
      <c r="P30" s="24"/>
      <c r="Q30" s="24"/>
      <c r="R30" s="46">
        <f t="shared" ref="R30:R31" si="7">SUM(H30:Q30)</f>
        <v>2000</v>
      </c>
      <c r="S30" s="10"/>
      <c r="T30" s="3"/>
      <c r="U30" s="3"/>
      <c r="V30" s="3"/>
      <c r="W30" s="3"/>
      <c r="X30" s="3"/>
      <c r="Y30" s="4"/>
      <c r="JA30" s="1"/>
    </row>
    <row r="31" spans="1:261" ht="15.75" customHeight="1" x14ac:dyDescent="0.25">
      <c r="A31" s="6"/>
      <c r="B31" s="19" t="s">
        <v>10</v>
      </c>
      <c r="C31" s="74">
        <v>20</v>
      </c>
      <c r="D31" s="57">
        <v>185000</v>
      </c>
      <c r="E31" s="77">
        <f t="shared" si="5"/>
        <v>9250</v>
      </c>
      <c r="F31" s="111">
        <v>2011</v>
      </c>
      <c r="G31" s="80">
        <f t="shared" si="6"/>
        <v>2031</v>
      </c>
      <c r="H31" s="20"/>
      <c r="I31" s="20"/>
      <c r="J31" s="20"/>
      <c r="K31" s="20"/>
      <c r="L31" s="20"/>
      <c r="M31" s="20">
        <v>7000</v>
      </c>
      <c r="N31" s="21"/>
      <c r="O31" s="20"/>
      <c r="P31" s="20">
        <v>11000</v>
      </c>
      <c r="Q31" s="20">
        <v>8000</v>
      </c>
      <c r="R31" s="47">
        <f t="shared" si="7"/>
        <v>26000</v>
      </c>
      <c r="S31" s="10"/>
      <c r="T31" s="3"/>
      <c r="U31" s="3"/>
      <c r="V31" s="3"/>
      <c r="W31" s="3"/>
      <c r="X31" s="3"/>
      <c r="Y31" s="4"/>
      <c r="JA31" s="1"/>
    </row>
    <row r="32" spans="1:261" ht="15.75" customHeight="1" x14ac:dyDescent="0.25">
      <c r="A32" s="6"/>
      <c r="B32" s="62" t="s">
        <v>48</v>
      </c>
      <c r="C32" s="113">
        <v>10</v>
      </c>
      <c r="D32" s="79">
        <v>6900</v>
      </c>
      <c r="E32" s="79">
        <f t="shared" si="5"/>
        <v>690</v>
      </c>
      <c r="F32" s="80">
        <v>2017</v>
      </c>
      <c r="G32" s="80">
        <f t="shared" si="6"/>
        <v>2027</v>
      </c>
      <c r="H32" s="81"/>
      <c r="I32" s="81"/>
      <c r="J32" s="81"/>
      <c r="K32" s="81"/>
      <c r="L32" s="81"/>
      <c r="M32" s="81"/>
      <c r="N32" s="115"/>
      <c r="O32" s="81"/>
      <c r="P32" s="81">
        <v>6900</v>
      </c>
      <c r="R32" s="116"/>
      <c r="S32" s="9"/>
      <c r="T32" s="3"/>
      <c r="U32" s="3"/>
      <c r="V32" s="3"/>
      <c r="W32" s="3"/>
      <c r="X32" s="3"/>
      <c r="Y32" s="4"/>
      <c r="JA32" s="1"/>
    </row>
    <row r="33" spans="1:261" ht="20.25" customHeight="1" x14ac:dyDescent="0.3">
      <c r="A33" s="6"/>
      <c r="B33" s="14" t="s">
        <v>11</v>
      </c>
      <c r="C33" s="72"/>
      <c r="D33" s="65"/>
      <c r="E33" s="52"/>
      <c r="F33" s="72"/>
      <c r="G33" s="72"/>
      <c r="H33" s="30"/>
      <c r="I33" s="30"/>
      <c r="J33" s="30"/>
      <c r="K33" s="30"/>
      <c r="L33" s="30"/>
      <c r="M33" s="30"/>
      <c r="N33" s="31"/>
      <c r="O33" s="30"/>
      <c r="P33" s="30"/>
      <c r="Q33" s="32"/>
      <c r="R33" s="48"/>
      <c r="S33" s="3"/>
      <c r="T33" s="3"/>
      <c r="U33" s="3"/>
      <c r="V33" s="3"/>
      <c r="W33" s="3"/>
      <c r="X33" s="3"/>
      <c r="Y33" s="4"/>
      <c r="JA33" s="1"/>
    </row>
    <row r="34" spans="1:261" ht="15.75" customHeight="1" x14ac:dyDescent="0.25">
      <c r="A34" s="2"/>
      <c r="B34" s="62" t="s">
        <v>73</v>
      </c>
      <c r="C34" s="80">
        <v>25</v>
      </c>
      <c r="D34" s="79">
        <v>50000</v>
      </c>
      <c r="E34" s="79">
        <f>D34/C34</f>
        <v>2000</v>
      </c>
      <c r="F34" s="80"/>
      <c r="G34" s="80" t="str">
        <f t="shared" si="6"/>
        <v/>
      </c>
      <c r="H34" s="81"/>
      <c r="I34" s="81"/>
      <c r="J34" s="81"/>
      <c r="K34" s="81"/>
      <c r="L34" s="81"/>
      <c r="M34" s="81">
        <v>50000</v>
      </c>
      <c r="N34" s="81"/>
      <c r="O34" s="81"/>
      <c r="P34" s="81"/>
      <c r="Q34" s="81"/>
      <c r="R34" s="82"/>
      <c r="S34" s="5"/>
      <c r="T34" s="3"/>
      <c r="U34" s="3"/>
      <c r="V34" s="3"/>
      <c r="W34" s="3"/>
      <c r="X34" s="3"/>
      <c r="Y34" s="4"/>
      <c r="JA34" s="1"/>
    </row>
    <row r="35" spans="1:261" ht="15.75" customHeight="1" x14ac:dyDescent="0.25">
      <c r="A35" s="6"/>
      <c r="B35" s="15" t="s">
        <v>72</v>
      </c>
      <c r="C35" s="75">
        <v>10</v>
      </c>
      <c r="D35" s="58">
        <v>10000</v>
      </c>
      <c r="E35" s="77">
        <f>D35/C35</f>
        <v>1000</v>
      </c>
      <c r="F35" s="111">
        <v>2014</v>
      </c>
      <c r="G35" s="80">
        <f t="shared" si="6"/>
        <v>2024</v>
      </c>
      <c r="H35" s="22"/>
      <c r="I35" s="22"/>
      <c r="J35" s="22"/>
      <c r="K35" s="22"/>
      <c r="L35" s="22"/>
      <c r="M35" s="22"/>
      <c r="N35" s="22"/>
      <c r="O35" s="22"/>
      <c r="P35" s="22"/>
      <c r="Q35" s="22"/>
      <c r="R35" s="45">
        <f t="shared" ref="R35" si="8">SUM(H35:Q35)</f>
        <v>0</v>
      </c>
      <c r="S35" s="5"/>
      <c r="T35" s="3"/>
      <c r="U35" s="3"/>
      <c r="V35" s="3"/>
      <c r="W35" s="3"/>
      <c r="X35" s="3"/>
      <c r="Y35" s="4"/>
      <c r="JA35" s="1"/>
    </row>
    <row r="36" spans="1:261" ht="15.75" customHeight="1" x14ac:dyDescent="0.25">
      <c r="A36" s="2"/>
      <c r="B36" s="62" t="s">
        <v>122</v>
      </c>
      <c r="C36" s="80">
        <v>30</v>
      </c>
      <c r="D36" s="79">
        <v>100000</v>
      </c>
      <c r="E36" s="79">
        <f>D36/C36</f>
        <v>3333.3333333333335</v>
      </c>
      <c r="F36" s="80">
        <v>1994</v>
      </c>
      <c r="G36" s="80">
        <f t="shared" si="6"/>
        <v>2024</v>
      </c>
      <c r="H36" s="81"/>
      <c r="I36" s="81"/>
      <c r="J36" s="81"/>
      <c r="K36" s="81"/>
      <c r="L36" s="81"/>
      <c r="M36" s="81">
        <v>100000</v>
      </c>
      <c r="N36" s="81"/>
      <c r="O36" s="81"/>
      <c r="P36" s="81"/>
      <c r="Q36" s="81"/>
      <c r="R36" s="82"/>
      <c r="S36" s="5"/>
      <c r="T36" s="3"/>
      <c r="U36" s="3"/>
      <c r="V36" s="3"/>
      <c r="W36" s="3"/>
      <c r="X36" s="3"/>
      <c r="Y36" s="4"/>
      <c r="JA36" s="1"/>
    </row>
    <row r="37" spans="1:261" ht="15.75" customHeight="1" x14ac:dyDescent="0.25">
      <c r="A37" s="2"/>
      <c r="B37" s="19" t="s">
        <v>121</v>
      </c>
      <c r="C37" s="66">
        <v>25</v>
      </c>
      <c r="D37" s="57"/>
      <c r="E37" s="77">
        <f>D37/C37</f>
        <v>0</v>
      </c>
      <c r="F37" s="111"/>
      <c r="G37" s="80" t="str">
        <f t="shared" si="6"/>
        <v/>
      </c>
      <c r="H37" s="20"/>
      <c r="I37" s="20"/>
      <c r="J37" s="20"/>
      <c r="K37" s="20"/>
      <c r="L37" s="20"/>
      <c r="M37" s="20"/>
      <c r="N37" s="20"/>
      <c r="O37" s="20"/>
      <c r="P37" s="20"/>
      <c r="Q37" s="20"/>
      <c r="R37" s="47"/>
      <c r="S37" s="5"/>
      <c r="T37" s="3"/>
      <c r="U37" s="3"/>
      <c r="V37" s="3"/>
      <c r="W37" s="3"/>
      <c r="X37" s="3"/>
      <c r="Y37" s="4"/>
      <c r="JA37" s="1"/>
    </row>
    <row r="38" spans="1:261" ht="15.75" customHeight="1" x14ac:dyDescent="0.25">
      <c r="A38" s="2"/>
      <c r="B38" s="62" t="s">
        <v>25</v>
      </c>
      <c r="C38" s="80">
        <v>1</v>
      </c>
      <c r="D38" s="79"/>
      <c r="E38" s="79">
        <f>D38/C38</f>
        <v>0</v>
      </c>
      <c r="F38" s="80"/>
      <c r="G38" s="80" t="str">
        <f t="shared" si="6"/>
        <v/>
      </c>
      <c r="H38" s="81"/>
      <c r="I38" s="81"/>
      <c r="J38" s="81"/>
      <c r="K38" s="81"/>
      <c r="L38" s="81"/>
      <c r="M38" s="81"/>
      <c r="N38" s="81"/>
      <c r="O38" s="81"/>
      <c r="P38" s="81"/>
      <c r="Q38" s="81"/>
      <c r="R38" s="82"/>
      <c r="S38" s="5"/>
      <c r="T38" s="3"/>
      <c r="U38" s="3"/>
      <c r="V38" s="3"/>
      <c r="W38" s="3"/>
      <c r="X38" s="3"/>
      <c r="Y38" s="4"/>
      <c r="JA38" s="1"/>
    </row>
    <row r="39" spans="1:261" ht="19.5" customHeight="1" x14ac:dyDescent="0.3">
      <c r="A39" s="6"/>
      <c r="B39" s="14" t="s">
        <v>12</v>
      </c>
      <c r="C39" s="72"/>
      <c r="D39" s="65"/>
      <c r="E39" s="52"/>
      <c r="F39" s="72"/>
      <c r="G39" s="72"/>
      <c r="H39" s="30"/>
      <c r="I39" s="30"/>
      <c r="J39" s="30"/>
      <c r="K39" s="30"/>
      <c r="L39" s="30"/>
      <c r="M39" s="30"/>
      <c r="N39" s="31"/>
      <c r="O39" s="30"/>
      <c r="P39" s="30"/>
      <c r="Q39" s="32"/>
      <c r="R39" s="48"/>
      <c r="S39" s="3"/>
      <c r="T39" s="3"/>
      <c r="U39" s="3"/>
      <c r="V39" s="3"/>
      <c r="W39" s="3"/>
      <c r="X39" s="3"/>
      <c r="Y39" s="4"/>
      <c r="JA39" s="1"/>
    </row>
    <row r="40" spans="1:261" ht="15.75" customHeight="1" x14ac:dyDescent="0.3">
      <c r="A40" s="6"/>
      <c r="B40" s="15" t="s">
        <v>42</v>
      </c>
      <c r="C40" s="75">
        <v>10</v>
      </c>
      <c r="D40" s="58">
        <v>30000</v>
      </c>
      <c r="E40" s="77">
        <f>D40/C40</f>
        <v>3000</v>
      </c>
      <c r="F40" s="111">
        <v>2017</v>
      </c>
      <c r="G40" s="111">
        <f t="shared" si="6"/>
        <v>2027</v>
      </c>
      <c r="H40" s="104"/>
      <c r="I40" s="125"/>
      <c r="J40" s="125"/>
      <c r="K40" s="125"/>
      <c r="L40" s="125"/>
      <c r="M40" s="125"/>
      <c r="N40" s="125"/>
      <c r="O40" s="125"/>
      <c r="P40" s="27">
        <v>35000</v>
      </c>
      <c r="Q40" s="22"/>
      <c r="R40" s="45">
        <f t="shared" ref="R40" si="9">SUM(H40:Q40)</f>
        <v>35000</v>
      </c>
      <c r="S40" s="5"/>
      <c r="T40" s="3"/>
      <c r="U40" s="3"/>
      <c r="V40" s="3"/>
      <c r="W40" s="11"/>
      <c r="X40" s="3"/>
      <c r="Y40" s="4"/>
      <c r="JA40" s="1"/>
    </row>
    <row r="41" spans="1:261" ht="15.75" customHeight="1" thickBot="1" x14ac:dyDescent="0.3">
      <c r="A41" s="6"/>
      <c r="B41" s="105" t="s">
        <v>44</v>
      </c>
      <c r="C41" s="106">
        <v>25</v>
      </c>
      <c r="D41" s="107">
        <v>50000</v>
      </c>
      <c r="E41" s="107">
        <f>D41/C41</f>
        <v>2000</v>
      </c>
      <c r="F41" s="124">
        <v>2017</v>
      </c>
      <c r="G41" s="80">
        <f t="shared" si="6"/>
        <v>2042</v>
      </c>
      <c r="H41" s="108"/>
      <c r="I41" s="24"/>
      <c r="J41" s="24"/>
      <c r="K41" s="24"/>
      <c r="L41" s="24"/>
      <c r="M41" s="24"/>
      <c r="N41" s="24"/>
      <c r="O41" s="24"/>
      <c r="P41" s="24"/>
      <c r="Q41" s="24"/>
      <c r="R41" s="46"/>
      <c r="S41" s="5"/>
      <c r="T41" s="3"/>
      <c r="U41" s="3"/>
      <c r="V41" s="3"/>
      <c r="W41" s="11"/>
      <c r="X41" s="3"/>
      <c r="Y41" s="4"/>
      <c r="JA41" s="1"/>
    </row>
    <row r="42" spans="1:261" ht="19.5" customHeight="1" thickBot="1" x14ac:dyDescent="0.35">
      <c r="A42" s="6"/>
      <c r="B42" s="138" t="s">
        <v>64</v>
      </c>
      <c r="C42" s="53"/>
      <c r="D42" s="53"/>
      <c r="E42" s="78">
        <f t="shared" ref="E42:R42" si="10">SUM(E4:E41)</f>
        <v>49836.666666666672</v>
      </c>
      <c r="F42" s="78"/>
      <c r="G42" s="78"/>
      <c r="H42" s="33">
        <f t="shared" si="10"/>
        <v>239300</v>
      </c>
      <c r="I42" s="33">
        <f t="shared" si="10"/>
        <v>51000</v>
      </c>
      <c r="J42" s="33">
        <f t="shared" si="10"/>
        <v>12000</v>
      </c>
      <c r="K42" s="33">
        <f t="shared" si="10"/>
        <v>9000</v>
      </c>
      <c r="L42" s="33">
        <f t="shared" si="10"/>
        <v>24000</v>
      </c>
      <c r="M42" s="33">
        <f t="shared" si="10"/>
        <v>175000</v>
      </c>
      <c r="N42" s="33">
        <f t="shared" si="10"/>
        <v>51000</v>
      </c>
      <c r="O42" s="34">
        <f t="shared" si="10"/>
        <v>35000</v>
      </c>
      <c r="P42" s="35">
        <f t="shared" si="10"/>
        <v>70900</v>
      </c>
      <c r="Q42" s="35">
        <f t="shared" si="10"/>
        <v>23000</v>
      </c>
      <c r="R42" s="49">
        <f t="shared" si="10"/>
        <v>519500</v>
      </c>
      <c r="S42" s="9"/>
      <c r="T42" s="3"/>
      <c r="U42" s="3"/>
      <c r="V42" s="3"/>
      <c r="W42" s="3"/>
      <c r="X42" s="4"/>
    </row>
    <row r="43" spans="1:261" ht="19.5" customHeight="1" thickBot="1" x14ac:dyDescent="0.35">
      <c r="A43" s="2"/>
      <c r="C43" s="132"/>
      <c r="D43" s="132"/>
      <c r="E43" s="133"/>
      <c r="F43" s="133"/>
      <c r="G43" s="133"/>
      <c r="H43" s="134"/>
      <c r="I43" s="134"/>
      <c r="J43" s="134"/>
      <c r="K43" s="134"/>
      <c r="L43" s="134"/>
      <c r="M43" s="134"/>
      <c r="N43" s="134"/>
      <c r="O43" s="134"/>
      <c r="P43" s="135"/>
      <c r="Q43" s="135"/>
      <c r="R43" s="136"/>
      <c r="S43" s="9"/>
      <c r="T43" s="3"/>
      <c r="U43" s="3"/>
      <c r="V43" s="3"/>
      <c r="W43" s="3"/>
      <c r="X43" s="4"/>
    </row>
    <row r="44" spans="1:261" ht="19.5" customHeight="1" x14ac:dyDescent="0.3">
      <c r="A44" s="2"/>
      <c r="B44" s="151" t="s">
        <v>113</v>
      </c>
      <c r="C44" s="130"/>
      <c r="D44" s="130"/>
      <c r="E44" s="131"/>
      <c r="F44" s="131"/>
      <c r="G44" s="131"/>
      <c r="H44" s="150">
        <v>20000</v>
      </c>
      <c r="I44" s="150">
        <v>50000</v>
      </c>
      <c r="J44" s="150">
        <v>50000</v>
      </c>
      <c r="K44" s="150">
        <v>50000</v>
      </c>
      <c r="L44" s="150">
        <v>50000</v>
      </c>
      <c r="M44" s="150">
        <v>50000</v>
      </c>
      <c r="N44" s="150">
        <v>50000</v>
      </c>
      <c r="O44" s="150">
        <v>50000</v>
      </c>
      <c r="P44" s="150">
        <v>50000</v>
      </c>
      <c r="Q44" s="150">
        <v>50000</v>
      </c>
      <c r="R44" s="149"/>
      <c r="S44" s="9"/>
      <c r="T44" s="3"/>
      <c r="U44" s="3"/>
      <c r="V44" s="3"/>
      <c r="W44" s="3"/>
      <c r="X44" s="4"/>
    </row>
    <row r="45" spans="1:261" ht="15.75" customHeight="1" thickBot="1" x14ac:dyDescent="0.3">
      <c r="A45" s="6"/>
      <c r="B45" s="23" t="s">
        <v>63</v>
      </c>
      <c r="C45" s="68"/>
      <c r="D45" s="126"/>
      <c r="E45" s="59">
        <v>224000</v>
      </c>
      <c r="F45" s="68"/>
      <c r="G45" s="68"/>
      <c r="H45" s="140">
        <f>$E$45-H42+H44</f>
        <v>4700</v>
      </c>
      <c r="I45" s="140">
        <f>H45-I42+I44</f>
        <v>3700</v>
      </c>
      <c r="J45" s="140">
        <f t="shared" ref="J45:Q45" si="11">I45-J42+J44</f>
        <v>41700</v>
      </c>
      <c r="K45" s="140">
        <f t="shared" si="11"/>
        <v>82700</v>
      </c>
      <c r="L45" s="140">
        <f t="shared" si="11"/>
        <v>108700</v>
      </c>
      <c r="M45" s="140">
        <f t="shared" si="11"/>
        <v>-16300</v>
      </c>
      <c r="N45" s="140">
        <f t="shared" si="11"/>
        <v>-17300</v>
      </c>
      <c r="O45" s="148">
        <f t="shared" si="11"/>
        <v>-2300</v>
      </c>
      <c r="P45" s="148">
        <f t="shared" si="11"/>
        <v>-23200</v>
      </c>
      <c r="Q45" s="148">
        <f t="shared" si="11"/>
        <v>3800</v>
      </c>
      <c r="R45" s="139" t="s">
        <v>2</v>
      </c>
      <c r="S45" s="3"/>
      <c r="T45" s="3"/>
      <c r="U45" s="3"/>
      <c r="V45" s="3"/>
      <c r="W45" s="3"/>
      <c r="X45" s="3"/>
      <c r="Y45" s="4"/>
      <c r="JA45" s="1"/>
    </row>
    <row r="46" spans="1:261" ht="15.75" customHeight="1" x14ac:dyDescent="0.25">
      <c r="A46" s="2"/>
      <c r="B46" s="12"/>
      <c r="C46" s="12"/>
      <c r="D46" s="12"/>
      <c r="E46" s="12"/>
      <c r="F46" s="12"/>
      <c r="G46" s="12"/>
      <c r="H46" s="12"/>
      <c r="I46" s="12"/>
      <c r="J46" s="12"/>
      <c r="K46" s="12"/>
      <c r="L46" s="12"/>
      <c r="M46" s="12"/>
      <c r="N46" s="12"/>
      <c r="O46" s="3"/>
      <c r="P46" s="3"/>
      <c r="Q46" s="3"/>
      <c r="R46" s="42"/>
      <c r="S46" s="3"/>
      <c r="T46" s="3"/>
      <c r="U46" s="3"/>
      <c r="V46" s="3"/>
      <c r="W46" s="3"/>
      <c r="X46" s="4"/>
    </row>
    <row r="47" spans="1:261" ht="15.75" customHeight="1" x14ac:dyDescent="0.25">
      <c r="B47" s="128" t="s">
        <v>69</v>
      </c>
      <c r="F47" s="128" t="s">
        <v>70</v>
      </c>
      <c r="G47" s="128"/>
    </row>
    <row r="48" spans="1:261" ht="15.75" customHeight="1" x14ac:dyDescent="0.25">
      <c r="B48" s="128" t="s">
        <v>65</v>
      </c>
      <c r="F48" s="114" t="s">
        <v>47</v>
      </c>
      <c r="G48" s="114"/>
      <c r="N48" s="1" t="s">
        <v>123</v>
      </c>
    </row>
    <row r="51" spans="2:18" ht="15.75" customHeight="1" x14ac:dyDescent="0.25">
      <c r="B51" s="129" t="s">
        <v>55</v>
      </c>
    </row>
    <row r="52" spans="2:18" ht="15.75" customHeight="1" x14ac:dyDescent="0.25">
      <c r="B52" s="1" t="s">
        <v>52</v>
      </c>
    </row>
    <row r="53" spans="2:18" ht="15.75" customHeight="1" x14ac:dyDescent="0.25">
      <c r="B53" s="129" t="s">
        <v>53</v>
      </c>
    </row>
    <row r="54" spans="2:18" ht="83.25" customHeight="1" x14ac:dyDescent="0.25">
      <c r="B54" s="156" t="s">
        <v>56</v>
      </c>
      <c r="C54" s="157"/>
      <c r="D54" s="157"/>
      <c r="E54" s="157"/>
      <c r="F54" s="157"/>
      <c r="G54" s="157"/>
      <c r="H54" s="157"/>
      <c r="I54" s="157"/>
      <c r="J54" s="157"/>
      <c r="K54" s="157"/>
      <c r="L54" s="157"/>
      <c r="M54" s="157"/>
      <c r="N54" s="157"/>
      <c r="O54" s="157"/>
      <c r="P54" s="157"/>
      <c r="Q54" s="157"/>
      <c r="R54" s="157"/>
    </row>
    <row r="55" spans="2:18" ht="15.75" customHeight="1" x14ac:dyDescent="0.25">
      <c r="B55" s="129" t="s">
        <v>54</v>
      </c>
    </row>
    <row r="56" spans="2:18" ht="60.75" customHeight="1" x14ac:dyDescent="0.25">
      <c r="B56" s="156" t="s">
        <v>57</v>
      </c>
      <c r="C56" s="158"/>
      <c r="D56" s="158"/>
      <c r="E56" s="158"/>
      <c r="F56" s="158"/>
      <c r="G56" s="158"/>
      <c r="H56" s="158"/>
      <c r="I56" s="158"/>
      <c r="J56" s="158"/>
      <c r="K56" s="158"/>
      <c r="L56" s="158"/>
      <c r="M56" s="158"/>
      <c r="N56" s="158"/>
      <c r="O56" s="158"/>
      <c r="P56" s="158"/>
      <c r="Q56" s="158"/>
      <c r="R56" s="158"/>
    </row>
    <row r="58" spans="2:18" ht="15.75" customHeight="1" x14ac:dyDescent="0.25">
      <c r="B58" s="129" t="s">
        <v>62</v>
      </c>
      <c r="D58" s="129">
        <v>2015</v>
      </c>
      <c r="E58" s="129">
        <v>2016</v>
      </c>
      <c r="F58" s="129">
        <v>2017</v>
      </c>
      <c r="G58" s="129">
        <v>2018</v>
      </c>
      <c r="H58" s="129">
        <v>2019</v>
      </c>
    </row>
    <row r="59" spans="2:18" ht="15.75" customHeight="1" x14ac:dyDescent="0.25">
      <c r="B59" s="128" t="s">
        <v>71</v>
      </c>
      <c r="D59" s="93">
        <v>90000</v>
      </c>
      <c r="E59" s="93">
        <v>130000</v>
      </c>
      <c r="F59" s="93">
        <v>155000</v>
      </c>
      <c r="G59" s="93">
        <v>155000</v>
      </c>
      <c r="H59" s="93"/>
      <c r="I59" s="93"/>
      <c r="K59" s="93"/>
      <c r="L59" s="93"/>
      <c r="M59" s="93"/>
      <c r="N59" s="93"/>
      <c r="O59" s="93"/>
      <c r="P59" s="93"/>
      <c r="Q59" s="93"/>
      <c r="R59" s="137"/>
    </row>
    <row r="60" spans="2:18" ht="15.75" customHeight="1" x14ac:dyDescent="0.25">
      <c r="B60" s="128" t="s">
        <v>60</v>
      </c>
      <c r="D60" s="93">
        <v>30000</v>
      </c>
      <c r="E60" s="93">
        <v>35000</v>
      </c>
      <c r="F60" s="93">
        <v>40000</v>
      </c>
      <c r="G60" s="93">
        <v>20000</v>
      </c>
      <c r="H60" s="93"/>
      <c r="I60" s="93"/>
      <c r="K60" s="93"/>
      <c r="L60" s="93"/>
      <c r="M60" s="93"/>
      <c r="N60" s="93"/>
      <c r="O60" s="93"/>
      <c r="P60" s="93"/>
      <c r="Q60" s="93"/>
      <c r="R60" s="137"/>
    </row>
    <row r="61" spans="2:18" ht="15.75" customHeight="1" x14ac:dyDescent="0.25">
      <c r="B61" s="128" t="s">
        <v>61</v>
      </c>
      <c r="D61" s="93">
        <v>30000</v>
      </c>
      <c r="E61" s="93">
        <v>35000</v>
      </c>
      <c r="F61" s="93">
        <v>-23000</v>
      </c>
      <c r="G61" s="93">
        <v>5700</v>
      </c>
      <c r="H61" s="93"/>
      <c r="I61" s="93"/>
      <c r="K61" s="93"/>
      <c r="L61" s="93"/>
      <c r="M61" s="93"/>
      <c r="N61" s="93"/>
      <c r="O61" s="93"/>
      <c r="P61" s="93"/>
      <c r="Q61" s="93"/>
      <c r="R61" s="137"/>
    </row>
    <row r="62" spans="2:18" ht="15.75" customHeight="1" x14ac:dyDescent="0.25">
      <c r="B62" s="128" t="s">
        <v>35</v>
      </c>
      <c r="D62" s="93">
        <v>12000</v>
      </c>
      <c r="E62" s="93">
        <v>12000</v>
      </c>
      <c r="F62" s="93">
        <v>12000</v>
      </c>
      <c r="G62" s="93">
        <v>13000</v>
      </c>
      <c r="H62" s="93"/>
      <c r="I62" s="93"/>
      <c r="K62" s="93"/>
      <c r="L62" s="93"/>
      <c r="M62" s="93"/>
      <c r="N62" s="93"/>
      <c r="O62" s="93"/>
      <c r="P62" s="93"/>
      <c r="Q62" s="93"/>
      <c r="R62" s="137"/>
    </row>
    <row r="63" spans="2:18" ht="15.75" customHeight="1" x14ac:dyDescent="0.25">
      <c r="B63" s="128" t="s">
        <v>36</v>
      </c>
      <c r="D63" s="93">
        <f>SUM(D59:D62)</f>
        <v>162000</v>
      </c>
      <c r="E63" s="93">
        <f t="shared" ref="E63:F63" si="12">SUM(E59:E62)</f>
        <v>212000</v>
      </c>
      <c r="F63" s="93">
        <f t="shared" si="12"/>
        <v>184000</v>
      </c>
      <c r="G63" s="93">
        <f>SUM(G59:G62)</f>
        <v>193700</v>
      </c>
      <c r="H63" s="93"/>
      <c r="I63" s="93"/>
      <c r="K63" s="93"/>
      <c r="L63" s="93"/>
      <c r="M63" s="93"/>
      <c r="N63" s="93"/>
      <c r="O63" s="93"/>
      <c r="P63" s="93"/>
      <c r="Q63" s="93"/>
      <c r="R63" s="137"/>
    </row>
    <row r="65" spans="2:7" ht="15.75" customHeight="1" x14ac:dyDescent="0.25">
      <c r="B65" s="1" t="s">
        <v>59</v>
      </c>
      <c r="D65" s="93">
        <v>162000</v>
      </c>
      <c r="E65" s="93">
        <v>50000</v>
      </c>
      <c r="F65" s="93">
        <v>30000</v>
      </c>
      <c r="G65" s="93">
        <v>30000</v>
      </c>
    </row>
    <row r="68" spans="2:7" ht="15.75" customHeight="1" x14ac:dyDescent="0.25">
      <c r="B68" s="143">
        <v>38495</v>
      </c>
      <c r="C68" s="1">
        <v>25</v>
      </c>
      <c r="D68" s="1">
        <v>22000</v>
      </c>
      <c r="E68" s="1" t="s">
        <v>75</v>
      </c>
    </row>
    <row r="69" spans="2:7" ht="15.75" customHeight="1" x14ac:dyDescent="0.25">
      <c r="F69" s="1" t="s">
        <v>74</v>
      </c>
    </row>
    <row r="70" spans="2:7" ht="15.75" customHeight="1" x14ac:dyDescent="0.25">
      <c r="B70" s="144">
        <v>41776</v>
      </c>
      <c r="D70" s="1">
        <v>13260</v>
      </c>
      <c r="E70" s="128" t="s">
        <v>76</v>
      </c>
    </row>
    <row r="71" spans="2:7" ht="15.75" customHeight="1" x14ac:dyDescent="0.25">
      <c r="B71" s="144">
        <v>42153</v>
      </c>
      <c r="D71" s="1">
        <v>18340</v>
      </c>
      <c r="E71" s="128" t="s">
        <v>76</v>
      </c>
    </row>
    <row r="72" spans="2:7" ht="15.75" customHeight="1" x14ac:dyDescent="0.25">
      <c r="B72" s="144">
        <v>42885</v>
      </c>
      <c r="D72" s="1">
        <v>20895</v>
      </c>
      <c r="E72" s="128" t="s">
        <v>76</v>
      </c>
    </row>
    <row r="73" spans="2:7" ht="15.75" customHeight="1" x14ac:dyDescent="0.25">
      <c r="B73" s="144"/>
      <c r="D73" s="1">
        <f>SUM(D70:D72)</f>
        <v>52495</v>
      </c>
      <c r="E73" s="128" t="s">
        <v>79</v>
      </c>
    </row>
    <row r="75" spans="2:7" ht="15.75" customHeight="1" x14ac:dyDescent="0.25">
      <c r="B75" s="144">
        <v>38939</v>
      </c>
      <c r="D75" s="1">
        <v>19006</v>
      </c>
      <c r="E75" s="1" t="s">
        <v>77</v>
      </c>
    </row>
    <row r="76" spans="2:7" ht="15.75" customHeight="1" x14ac:dyDescent="0.25">
      <c r="B76" s="144">
        <v>39154</v>
      </c>
      <c r="D76" s="1">
        <v>15000</v>
      </c>
    </row>
    <row r="77" spans="2:7" ht="15.75" customHeight="1" x14ac:dyDescent="0.25">
      <c r="B77" s="144">
        <v>39217</v>
      </c>
      <c r="D77" s="1">
        <v>22224</v>
      </c>
      <c r="E77" s="128" t="s">
        <v>78</v>
      </c>
    </row>
    <row r="78" spans="2:7" ht="15.75" customHeight="1" x14ac:dyDescent="0.25">
      <c r="B78" s="144">
        <v>39416</v>
      </c>
      <c r="D78" s="1">
        <v>8000</v>
      </c>
    </row>
    <row r="79" spans="2:7" ht="15.75" customHeight="1" x14ac:dyDescent="0.25">
      <c r="B79" s="144">
        <v>39553</v>
      </c>
      <c r="D79" s="1">
        <v>8000</v>
      </c>
    </row>
    <row r="80" spans="2:7" ht="15.75" customHeight="1" x14ac:dyDescent="0.25">
      <c r="B80" s="144">
        <v>39557</v>
      </c>
      <c r="D80" s="1">
        <v>7785</v>
      </c>
    </row>
    <row r="81" spans="2:5" ht="15.75" customHeight="1" x14ac:dyDescent="0.25">
      <c r="B81" s="144">
        <v>39745</v>
      </c>
      <c r="D81" s="1">
        <v>8352</v>
      </c>
    </row>
    <row r="82" spans="2:5" ht="15.75" customHeight="1" x14ac:dyDescent="0.25">
      <c r="B82" s="144">
        <v>39938</v>
      </c>
      <c r="D82" s="1">
        <v>16703</v>
      </c>
    </row>
    <row r="83" spans="2:5" ht="15.75" customHeight="1" x14ac:dyDescent="0.25">
      <c r="B83" s="144">
        <v>40072</v>
      </c>
      <c r="D83" s="1">
        <v>8256</v>
      </c>
    </row>
    <row r="84" spans="2:5" ht="15.75" customHeight="1" x14ac:dyDescent="0.25">
      <c r="B84" s="144">
        <v>40245</v>
      </c>
      <c r="D84" s="1">
        <v>8000</v>
      </c>
    </row>
    <row r="85" spans="2:5" ht="15.75" customHeight="1" x14ac:dyDescent="0.25">
      <c r="B85" s="144">
        <v>40293</v>
      </c>
      <c r="D85" s="1">
        <v>8512</v>
      </c>
    </row>
    <row r="86" spans="2:5" ht="15.75" customHeight="1" x14ac:dyDescent="0.25">
      <c r="B86" s="144">
        <v>40473</v>
      </c>
      <c r="D86" s="1">
        <v>17400</v>
      </c>
    </row>
    <row r="87" spans="2:5" ht="15.75" customHeight="1" x14ac:dyDescent="0.25">
      <c r="B87" s="144">
        <v>40649</v>
      </c>
      <c r="D87" s="1">
        <v>17400</v>
      </c>
    </row>
    <row r="88" spans="2:5" ht="15.75" customHeight="1" x14ac:dyDescent="0.25">
      <c r="B88" s="144">
        <v>40675</v>
      </c>
      <c r="D88" s="1">
        <v>16650</v>
      </c>
    </row>
    <row r="89" spans="2:5" ht="15.75" customHeight="1" x14ac:dyDescent="0.25">
      <c r="B89" s="144">
        <v>42636</v>
      </c>
      <c r="D89" s="1">
        <v>3995</v>
      </c>
    </row>
    <row r="90" spans="2:5" ht="15.75" customHeight="1" x14ac:dyDescent="0.25">
      <c r="D90" s="1">
        <f>SUM(D75:D89)</f>
        <v>185283</v>
      </c>
      <c r="E90" s="128" t="s">
        <v>36</v>
      </c>
    </row>
  </sheetData>
  <mergeCells count="3">
    <mergeCell ref="B1:Q1"/>
    <mergeCell ref="B54:R54"/>
    <mergeCell ref="B56:R56"/>
  </mergeCells>
  <conditionalFormatting sqref="B11:F23 H11:R23 G11:G24 B4:R10">
    <cfRule type="expression" dxfId="13" priority="11">
      <formula>MOD(ROW(),2)=1</formula>
    </cfRule>
    <cfRule type="expression" dxfId="12" priority="12">
      <formula>MOD(ROW(),2)=1</formula>
    </cfRule>
  </conditionalFormatting>
  <conditionalFormatting sqref="B45:R45">
    <cfRule type="expression" dxfId="11" priority="9">
      <formula>MOD(ROW(),2)=1</formula>
    </cfRule>
    <cfRule type="expression" dxfId="10" priority="10">
      <formula>MOD(ROW(),2)=1</formula>
    </cfRule>
  </conditionalFormatting>
  <conditionalFormatting sqref="B24:F24 H24:R24">
    <cfRule type="expression" dxfId="9" priority="7">
      <formula>MOD(ROW(),2)=1</formula>
    </cfRule>
    <cfRule type="expression" dxfId="8" priority="8">
      <formula>MOD(ROW(),2)=1</formula>
    </cfRule>
  </conditionalFormatting>
  <conditionalFormatting sqref="G27:G32">
    <cfRule type="expression" dxfId="7" priority="5">
      <formula>MOD(ROW(),2)=1</formula>
    </cfRule>
    <cfRule type="expression" dxfId="6" priority="6">
      <formula>MOD(ROW(),2)=1</formula>
    </cfRule>
  </conditionalFormatting>
  <conditionalFormatting sqref="G34:G38">
    <cfRule type="expression" dxfId="5" priority="3">
      <formula>MOD(ROW(),2)=1</formula>
    </cfRule>
    <cfRule type="expression" dxfId="4" priority="4">
      <formula>MOD(ROW(),2)=1</formula>
    </cfRule>
  </conditionalFormatting>
  <conditionalFormatting sqref="G40:G41">
    <cfRule type="expression" dxfId="3" priority="1">
      <formula>MOD(ROW(),2)=1</formula>
    </cfRule>
    <cfRule type="expression" dxfId="2" priority="2">
      <formula>MOD(ROW(),2)=1</formula>
    </cfRule>
  </conditionalFormatting>
  <pageMargins left="0.2" right="0.2" top="0" bottom="0" header="0.3" footer="0.3"/>
  <pageSetup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7EE68-B24C-41F5-BA8C-A4D8602CB754}">
  <dimension ref="A1:L38"/>
  <sheetViews>
    <sheetView workbookViewId="0">
      <selection activeCell="A38" sqref="A38:XFD38"/>
    </sheetView>
  </sheetViews>
  <sheetFormatPr defaultRowHeight="13.2" x14ac:dyDescent="0.25"/>
  <cols>
    <col min="1" max="1" width="22.33203125" customWidth="1"/>
    <col min="4" max="4" width="10.109375" customWidth="1"/>
  </cols>
  <sheetData>
    <row r="1" spans="1:12" x14ac:dyDescent="0.25">
      <c r="A1" s="97" t="s">
        <v>66</v>
      </c>
    </row>
    <row r="2" spans="1:12" ht="11.4" customHeight="1" x14ac:dyDescent="0.25"/>
    <row r="3" spans="1:12" ht="0.6" customHeight="1" x14ac:dyDescent="0.25">
      <c r="A3" s="97" t="s">
        <v>85</v>
      </c>
      <c r="B3" t="s">
        <v>86</v>
      </c>
      <c r="C3" s="97" t="s">
        <v>87</v>
      </c>
      <c r="D3" t="s">
        <v>88</v>
      </c>
      <c r="E3" t="s">
        <v>89</v>
      </c>
      <c r="F3" t="s">
        <v>90</v>
      </c>
      <c r="G3" t="s">
        <v>91</v>
      </c>
      <c r="H3" s="97" t="s">
        <v>92</v>
      </c>
      <c r="I3" t="s">
        <v>93</v>
      </c>
      <c r="J3" t="s">
        <v>94</v>
      </c>
      <c r="K3" t="s">
        <v>95</v>
      </c>
      <c r="L3" t="s">
        <v>96</v>
      </c>
    </row>
    <row r="4" spans="1:12" ht="15" customHeight="1" x14ac:dyDescent="0.25">
      <c r="A4" s="97" t="s">
        <v>110</v>
      </c>
      <c r="C4" s="97">
        <v>2017</v>
      </c>
      <c r="H4" s="97">
        <v>2018</v>
      </c>
    </row>
    <row r="5" spans="1:12" ht="26.4" customHeight="1" x14ac:dyDescent="0.25">
      <c r="A5" s="97"/>
      <c r="D5" s="100" t="s">
        <v>40</v>
      </c>
      <c r="E5" s="127" t="s">
        <v>51</v>
      </c>
    </row>
    <row r="6" spans="1:12" x14ac:dyDescent="0.25">
      <c r="B6" s="98" t="s">
        <v>39</v>
      </c>
      <c r="C6" s="98" t="s">
        <v>38</v>
      </c>
      <c r="D6" s="101">
        <v>1</v>
      </c>
      <c r="E6" s="95">
        <v>0.81200000000000006</v>
      </c>
      <c r="G6" s="98" t="s">
        <v>39</v>
      </c>
      <c r="H6" s="98" t="s">
        <v>38</v>
      </c>
    </row>
    <row r="7" spans="1:12" x14ac:dyDescent="0.25">
      <c r="A7" t="s">
        <v>27</v>
      </c>
      <c r="B7" s="93">
        <v>19191</v>
      </c>
      <c r="C7" s="96">
        <f t="shared" ref="C7:C17" si="0">B7/$B$18</f>
        <v>7.0997576811379734E-2</v>
      </c>
      <c r="D7" s="99">
        <f t="shared" ref="D7:D17" si="1">$B$23*C7</f>
        <v>46.148424927396825</v>
      </c>
      <c r="E7" s="99">
        <f t="shared" ref="E7:E17" si="2">D7*$C$18</f>
        <v>39.189299571166018</v>
      </c>
      <c r="H7" s="96"/>
    </row>
    <row r="8" spans="1:12" x14ac:dyDescent="0.25">
      <c r="A8" t="s">
        <v>28</v>
      </c>
      <c r="B8" s="93">
        <v>9430</v>
      </c>
      <c r="C8" s="96">
        <f t="shared" si="0"/>
        <v>3.4886517082554892E-2</v>
      </c>
      <c r="D8" s="99">
        <f t="shared" si="1"/>
        <v>22.676236103660681</v>
      </c>
      <c r="E8" s="99">
        <f t="shared" si="2"/>
        <v>19.256687768021241</v>
      </c>
      <c r="H8" s="96"/>
    </row>
    <row r="9" spans="1:12" x14ac:dyDescent="0.25">
      <c r="A9" t="s">
        <v>29</v>
      </c>
      <c r="B9" s="93">
        <v>116183</v>
      </c>
      <c r="C9" s="96">
        <f t="shared" si="0"/>
        <v>0.42982186788997612</v>
      </c>
      <c r="D9" s="99">
        <f t="shared" si="1"/>
        <v>279.38421412848447</v>
      </c>
      <c r="E9" s="99">
        <f t="shared" si="2"/>
        <v>237.25342046150703</v>
      </c>
      <c r="H9" s="96"/>
    </row>
    <row r="10" spans="1:12" x14ac:dyDescent="0.25">
      <c r="A10" t="s">
        <v>30</v>
      </c>
      <c r="B10" s="93">
        <v>17783</v>
      </c>
      <c r="C10" s="96">
        <f t="shared" si="0"/>
        <v>6.5788646158968567E-2</v>
      </c>
      <c r="D10" s="99">
        <f t="shared" si="1"/>
        <v>42.762620003329566</v>
      </c>
      <c r="E10" s="99">
        <f t="shared" si="2"/>
        <v>36.314069838676737</v>
      </c>
      <c r="H10" s="96"/>
    </row>
    <row r="11" spans="1:12" x14ac:dyDescent="0.25">
      <c r="A11" t="s">
        <v>31</v>
      </c>
      <c r="B11" s="93">
        <v>25789</v>
      </c>
      <c r="C11" s="96">
        <f t="shared" si="0"/>
        <v>9.54070401953349E-2</v>
      </c>
      <c r="D11" s="99">
        <f t="shared" si="1"/>
        <v>62.014576126967683</v>
      </c>
      <c r="E11" s="99">
        <f t="shared" si="2"/>
        <v>52.662854809066772</v>
      </c>
      <c r="H11" s="96"/>
    </row>
    <row r="12" spans="1:12" x14ac:dyDescent="0.25">
      <c r="A12" t="s">
        <v>32</v>
      </c>
      <c r="B12" s="93">
        <v>3000</v>
      </c>
      <c r="C12" s="96">
        <f t="shared" si="0"/>
        <v>1.1098573833262427E-2</v>
      </c>
      <c r="D12" s="99">
        <f t="shared" si="1"/>
        <v>7.2140729916205775</v>
      </c>
      <c r="E12" s="99">
        <f t="shared" si="2"/>
        <v>6.1261997141106805</v>
      </c>
      <c r="H12" s="96"/>
    </row>
    <row r="13" spans="1:12" x14ac:dyDescent="0.25">
      <c r="A13" t="s">
        <v>33</v>
      </c>
      <c r="B13" s="93">
        <v>2005</v>
      </c>
      <c r="C13" s="96">
        <f t="shared" si="0"/>
        <v>7.417546845230388E-3</v>
      </c>
      <c r="D13" s="99">
        <f t="shared" si="1"/>
        <v>4.8214054493997525</v>
      </c>
      <c r="E13" s="99">
        <f t="shared" si="2"/>
        <v>4.0943434755973049</v>
      </c>
      <c r="H13" s="96"/>
    </row>
    <row r="14" spans="1:12" x14ac:dyDescent="0.25">
      <c r="A14" t="s">
        <v>34</v>
      </c>
      <c r="B14" s="93">
        <v>2639</v>
      </c>
      <c r="C14" s="96">
        <f t="shared" si="0"/>
        <v>9.7630454486598468E-3</v>
      </c>
      <c r="D14" s="99">
        <f t="shared" si="1"/>
        <v>6.3459795416289007</v>
      </c>
      <c r="E14" s="99">
        <f t="shared" si="2"/>
        <v>5.3890136818460279</v>
      </c>
      <c r="H14" s="96"/>
    </row>
    <row r="15" spans="1:12" x14ac:dyDescent="0.25">
      <c r="A15" t="s">
        <v>35</v>
      </c>
      <c r="B15" s="93">
        <f>1720+10730+1220+2306+1821+460+3133+450+100-82-459+232+99</f>
        <v>21730</v>
      </c>
      <c r="C15" s="96">
        <f t="shared" si="0"/>
        <v>8.0390669798930836E-2</v>
      </c>
      <c r="D15" s="99">
        <f t="shared" si="1"/>
        <v>52.25393536930504</v>
      </c>
      <c r="E15" s="99">
        <f t="shared" si="2"/>
        <v>44.37410659587502</v>
      </c>
      <c r="H15" s="96"/>
    </row>
    <row r="16" spans="1:12" x14ac:dyDescent="0.25">
      <c r="A16" s="94" t="s">
        <v>107</v>
      </c>
      <c r="B16" s="93">
        <f>17285+3500+1770</f>
        <v>22555</v>
      </c>
      <c r="C16" s="96">
        <f t="shared" si="0"/>
        <v>8.3442777603078E-2</v>
      </c>
      <c r="D16" s="99"/>
      <c r="E16" s="99"/>
      <c r="H16" s="96"/>
    </row>
    <row r="17" spans="1:8" x14ac:dyDescent="0.25">
      <c r="A17" s="94" t="s">
        <v>97</v>
      </c>
      <c r="B17" s="93">
        <v>30000</v>
      </c>
      <c r="C17" s="96">
        <f t="shared" si="0"/>
        <v>0.11098573833262426</v>
      </c>
      <c r="D17" s="99">
        <f t="shared" si="1"/>
        <v>72.140729916205771</v>
      </c>
      <c r="E17" s="99">
        <f t="shared" si="2"/>
        <v>61.261997141106804</v>
      </c>
      <c r="H17" s="96"/>
    </row>
    <row r="18" spans="1:8" x14ac:dyDescent="0.25">
      <c r="A18" t="s">
        <v>36</v>
      </c>
      <c r="B18" s="93">
        <f>SUM(B7:B17)</f>
        <v>270305</v>
      </c>
      <c r="C18" s="96">
        <f>B18/B21</f>
        <v>0.84920123780650636</v>
      </c>
      <c r="D18" s="99">
        <f>SUM(D7:D15)</f>
        <v>523.62146464179352</v>
      </c>
      <c r="E18" s="99">
        <f>SUM(E7:E15)</f>
        <v>444.65999591586694</v>
      </c>
    </row>
    <row r="19" spans="1:8" x14ac:dyDescent="0.25">
      <c r="B19" s="93"/>
    </row>
    <row r="20" spans="1:8" x14ac:dyDescent="0.25">
      <c r="A20" s="94" t="s">
        <v>37</v>
      </c>
      <c r="B20" s="93">
        <v>48000</v>
      </c>
      <c r="C20" s="96">
        <f>B20/B21</f>
        <v>0.15079876219349367</v>
      </c>
      <c r="E20" s="99">
        <f>B23*C20</f>
        <v>98.019195425770889</v>
      </c>
      <c r="H20" s="96"/>
    </row>
    <row r="21" spans="1:8" x14ac:dyDescent="0.25">
      <c r="A21" s="94" t="s">
        <v>41</v>
      </c>
      <c r="B21" s="93">
        <f>B18+B20</f>
        <v>318305</v>
      </c>
    </row>
    <row r="22" spans="1:8" x14ac:dyDescent="0.25">
      <c r="B22" s="93"/>
    </row>
    <row r="23" spans="1:8" x14ac:dyDescent="0.25">
      <c r="A23" s="94" t="s">
        <v>50</v>
      </c>
      <c r="B23" s="93">
        <v>650</v>
      </c>
    </row>
    <row r="25" spans="1:8" x14ac:dyDescent="0.25">
      <c r="A25" s="94" t="s">
        <v>98</v>
      </c>
      <c r="B25" s="93">
        <v>30000</v>
      </c>
      <c r="D25" s="147">
        <f>B25/248</f>
        <v>120.96774193548387</v>
      </c>
    </row>
    <row r="26" spans="1:8" x14ac:dyDescent="0.25">
      <c r="A26" s="94" t="s">
        <v>99</v>
      </c>
      <c r="B26" s="93">
        <v>50000</v>
      </c>
      <c r="D26" s="147">
        <f>B26/248</f>
        <v>201.61290322580646</v>
      </c>
    </row>
    <row r="28" spans="1:8" x14ac:dyDescent="0.25">
      <c r="A28" s="97" t="s">
        <v>109</v>
      </c>
    </row>
    <row r="29" spans="1:8" x14ac:dyDescent="0.25">
      <c r="A29" t="s">
        <v>100</v>
      </c>
      <c r="B29" s="93">
        <v>161200</v>
      </c>
      <c r="C29" s="96">
        <f>B29/$B$38</f>
        <v>0.55001484221193309</v>
      </c>
    </row>
    <row r="30" spans="1:8" x14ac:dyDescent="0.25">
      <c r="A30" t="s">
        <v>101</v>
      </c>
      <c r="B30" s="93">
        <v>5850</v>
      </c>
      <c r="C30" s="96">
        <f t="shared" ref="C30:C37" si="3">B30/$B$38</f>
        <v>1.9960216048013703E-2</v>
      </c>
    </row>
    <row r="31" spans="1:8" x14ac:dyDescent="0.25">
      <c r="A31" t="s">
        <v>102</v>
      </c>
      <c r="B31" s="93">
        <v>3690</v>
      </c>
      <c r="C31" s="96">
        <f t="shared" si="3"/>
        <v>1.2590290122593259E-2</v>
      </c>
    </row>
    <row r="32" spans="1:8" x14ac:dyDescent="0.25">
      <c r="A32" t="s">
        <v>103</v>
      </c>
      <c r="B32" s="93">
        <v>41610</v>
      </c>
      <c r="C32" s="96">
        <f t="shared" si="3"/>
        <v>0.14197343414664104</v>
      </c>
    </row>
    <row r="33" spans="1:3" x14ac:dyDescent="0.25">
      <c r="A33" t="s">
        <v>104</v>
      </c>
      <c r="B33" s="93">
        <v>2100</v>
      </c>
      <c r="C33" s="96">
        <f t="shared" si="3"/>
        <v>7.1652057608254313E-3</v>
      </c>
    </row>
    <row r="34" spans="1:3" x14ac:dyDescent="0.25">
      <c r="A34" t="s">
        <v>105</v>
      </c>
      <c r="B34" s="93">
        <v>6420</v>
      </c>
      <c r="C34" s="96">
        <f t="shared" si="3"/>
        <v>2.190505761166632E-2</v>
      </c>
    </row>
    <row r="35" spans="1:3" x14ac:dyDescent="0.25">
      <c r="A35" t="s">
        <v>106</v>
      </c>
      <c r="B35" s="93">
        <v>2600</v>
      </c>
      <c r="C35" s="96">
        <f t="shared" si="3"/>
        <v>8.8712071324505339E-3</v>
      </c>
    </row>
    <row r="36" spans="1:3" x14ac:dyDescent="0.25">
      <c r="A36" t="s">
        <v>107</v>
      </c>
      <c r="B36" s="93">
        <v>16403</v>
      </c>
      <c r="C36" s="96">
        <f t="shared" si="3"/>
        <v>5.5967080997533121E-2</v>
      </c>
    </row>
    <row r="37" spans="1:3" x14ac:dyDescent="0.25">
      <c r="A37" t="s">
        <v>108</v>
      </c>
      <c r="B37" s="93">
        <v>53210</v>
      </c>
      <c r="C37" s="96">
        <f t="shared" si="3"/>
        <v>0.18155266596834344</v>
      </c>
    </row>
    <row r="38" spans="1:3" x14ac:dyDescent="0.25">
      <c r="A38" t="s">
        <v>36</v>
      </c>
      <c r="B38" s="93">
        <f>SUM(B29:B37)</f>
        <v>293083</v>
      </c>
    </row>
  </sheetData>
  <pageMargins left="0.7" right="0.7" top="0.75" bottom="0.75" header="0.3" footer="0.3"/>
  <pageSetup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CIP 2019 20K</vt:lpstr>
      <vt:lpstr>CIP 2019 50K</vt:lpstr>
      <vt:lpstr>Expenses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dc:creator>
  <cp:lastModifiedBy>Roy Briscoe</cp:lastModifiedBy>
  <cp:lastPrinted>2019-01-11T23:08:40Z</cp:lastPrinted>
  <dcterms:created xsi:type="dcterms:W3CDTF">2018-10-03T19:15:33Z</dcterms:created>
  <dcterms:modified xsi:type="dcterms:W3CDTF">2019-01-11T23:14:40Z</dcterms:modified>
</cp:coreProperties>
</file>