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/>
  <mc:AlternateContent xmlns:mc="http://schemas.openxmlformats.org/markup-compatibility/2006">
    <mc:Choice Requires="x15">
      <x15ac:absPath xmlns:x15ac="http://schemas.microsoft.com/office/spreadsheetml/2010/11/ac" url="C:\Users\Roy\Documents\PYC\Moorings\"/>
    </mc:Choice>
  </mc:AlternateContent>
  <bookViews>
    <workbookView xWindow="120" yWindow="135" windowWidth="19335" windowHeight="11250"/>
  </bookViews>
  <sheets>
    <sheet name="Mooring summary" sheetId="6" r:id="rId1"/>
  </sheets>
  <calcPr calcId="162913"/>
</workbook>
</file>

<file path=xl/calcChain.xml><?xml version="1.0" encoding="utf-8"?>
<calcChain xmlns="http://schemas.openxmlformats.org/spreadsheetml/2006/main">
  <c r="E10" i="6" l="1"/>
  <c r="E11" i="6"/>
  <c r="E14" i="6"/>
  <c r="E15" i="6"/>
  <c r="E12" i="6"/>
  <c r="D17" i="6"/>
  <c r="D23" i="6"/>
  <c r="D24" i="6"/>
  <c r="D25" i="6"/>
  <c r="D26" i="6"/>
  <c r="D27" i="6"/>
  <c r="D28" i="6"/>
  <c r="D29" i="6"/>
  <c r="D22" i="6"/>
  <c r="E7" i="6" l="1"/>
  <c r="D7" i="6"/>
  <c r="D12" i="6" l="1"/>
  <c r="E5" i="6" l="1"/>
  <c r="D5" i="6"/>
  <c r="E29" i="6" l="1"/>
  <c r="E28" i="6"/>
  <c r="E27" i="6"/>
  <c r="E26" i="6"/>
  <c r="E25" i="6"/>
  <c r="E24" i="6"/>
  <c r="E23" i="6"/>
  <c r="E22" i="6"/>
  <c r="E17" i="6"/>
  <c r="E6" i="6"/>
  <c r="E4" i="6"/>
  <c r="E3" i="6"/>
  <c r="D6" i="6"/>
  <c r="D4" i="6"/>
  <c r="D3" i="6"/>
  <c r="E31" i="6" l="1"/>
  <c r="D31" i="6"/>
  <c r="M29" i="6"/>
  <c r="M4" i="6"/>
  <c r="M5" i="6"/>
  <c r="M6" i="6"/>
  <c r="M7" i="6"/>
  <c r="M8" i="6"/>
  <c r="M10" i="6"/>
  <c r="M11" i="6"/>
  <c r="M12" i="6"/>
  <c r="M13" i="6"/>
  <c r="M14" i="6"/>
  <c r="M15" i="6"/>
  <c r="M17" i="6"/>
  <c r="M19" i="6"/>
  <c r="M20" i="6"/>
  <c r="M22" i="6"/>
  <c r="M23" i="6"/>
  <c r="M24" i="6"/>
  <c r="M25" i="6"/>
  <c r="M26" i="6"/>
  <c r="M27" i="6"/>
  <c r="M28" i="6"/>
  <c r="M3" i="6"/>
  <c r="L5" i="6"/>
  <c r="L6" i="6"/>
  <c r="L7" i="6"/>
  <c r="L8" i="6"/>
  <c r="L10" i="6"/>
  <c r="L11" i="6"/>
  <c r="L12" i="6"/>
  <c r="L13" i="6"/>
  <c r="L14" i="6"/>
  <c r="L15" i="6"/>
  <c r="L17" i="6"/>
  <c r="L19" i="6"/>
  <c r="L20" i="6"/>
  <c r="L22" i="6"/>
  <c r="L23" i="6"/>
  <c r="L24" i="6"/>
  <c r="L25" i="6"/>
  <c r="L26" i="6"/>
  <c r="L27" i="6"/>
  <c r="L28" i="6"/>
  <c r="L29" i="6"/>
  <c r="L3" i="6"/>
  <c r="L4" i="6"/>
  <c r="B4" i="6" l="1"/>
  <c r="B5" i="6" s="1"/>
  <c r="B6" i="6" s="1"/>
  <c r="B7" i="6" s="1"/>
  <c r="B8" i="6" s="1"/>
  <c r="B10" i="6" s="1"/>
  <c r="B11" i="6" s="1"/>
  <c r="B12" i="6" s="1"/>
  <c r="B13" i="6" s="1"/>
  <c r="B14" i="6" s="1"/>
  <c r="B15" i="6" s="1"/>
  <c r="B17" i="6" s="1"/>
  <c r="B19" i="6" s="1"/>
  <c r="B20" i="6" s="1"/>
  <c r="B26" i="6" s="1"/>
  <c r="B27" i="6" s="1"/>
  <c r="B28" i="6" s="1"/>
  <c r="B29" i="6" s="1"/>
</calcChain>
</file>

<file path=xl/sharedStrings.xml><?xml version="1.0" encoding="utf-8"?>
<sst xmlns="http://schemas.openxmlformats.org/spreadsheetml/2006/main" count="231" uniqueCount="133">
  <si>
    <t>State #</t>
  </si>
  <si>
    <t>Location</t>
  </si>
  <si>
    <t>Chain</t>
  </si>
  <si>
    <t>Length</t>
  </si>
  <si>
    <t>No Posit.</t>
  </si>
  <si>
    <t>W Posit.</t>
  </si>
  <si>
    <t>PYC</t>
  </si>
  <si>
    <t>3/4"</t>
  </si>
  <si>
    <t>43 04.427</t>
  </si>
  <si>
    <t>70 43.084</t>
  </si>
  <si>
    <t>43 04.845</t>
  </si>
  <si>
    <t>70 42.369</t>
  </si>
  <si>
    <t>43 04.446</t>
  </si>
  <si>
    <t>70 43.116</t>
  </si>
  <si>
    <t>43 04.443</t>
  </si>
  <si>
    <t>70 43.042</t>
  </si>
  <si>
    <t>Pepperrell Cove</t>
  </si>
  <si>
    <t>2 blocks</t>
  </si>
  <si>
    <t>43 04.825</t>
  </si>
  <si>
    <t>70 42.368</t>
  </si>
  <si>
    <t>43 04.808</t>
  </si>
  <si>
    <t>70 42.365</t>
  </si>
  <si>
    <t>43 04.792</t>
  </si>
  <si>
    <t>70 42.353</t>
  </si>
  <si>
    <t>43 04.774</t>
  </si>
  <si>
    <t>70 42.341</t>
  </si>
  <si>
    <t>43 04.754</t>
  </si>
  <si>
    <t>70 42.330</t>
  </si>
  <si>
    <t>5/8"</t>
  </si>
  <si>
    <t>43 07.025</t>
  </si>
  <si>
    <t>70 51.451</t>
  </si>
  <si>
    <t>Little Harbor</t>
  </si>
  <si>
    <t>43 04.327</t>
  </si>
  <si>
    <t>70 43.244</t>
  </si>
  <si>
    <t>43 03.346</t>
  </si>
  <si>
    <t>70 43.182</t>
  </si>
  <si>
    <t>IOS - NH</t>
  </si>
  <si>
    <t>42 58.736</t>
  </si>
  <si>
    <t>70 36.714</t>
  </si>
  <si>
    <t>42 58.718</t>
  </si>
  <si>
    <t>70 36.718</t>
  </si>
  <si>
    <t>42 58.686</t>
  </si>
  <si>
    <t>70 36.634</t>
  </si>
  <si>
    <t>42 58.702</t>
  </si>
  <si>
    <t>70 36.630</t>
  </si>
  <si>
    <t>42 58.710</t>
  </si>
  <si>
    <t>70 36.651</t>
  </si>
  <si>
    <t>IOS - ME (PCYC)</t>
  </si>
  <si>
    <t>42 58.875</t>
  </si>
  <si>
    <t>70 36.796</t>
  </si>
  <si>
    <t>42 58.860</t>
  </si>
  <si>
    <t>70 36.767</t>
  </si>
  <si>
    <t>42 58.748</t>
  </si>
  <si>
    <t>70 36.747</t>
  </si>
  <si>
    <t>4x4x2</t>
  </si>
  <si>
    <t>3x2x3</t>
  </si>
  <si>
    <t>6x4x2.5</t>
  </si>
  <si>
    <t>5x3x2</t>
  </si>
  <si>
    <t>6x3x2</t>
  </si>
  <si>
    <t>5x5x2</t>
  </si>
  <si>
    <t>5.5x5.5x2.5</t>
  </si>
  <si>
    <t>6.5x5x2</t>
  </si>
  <si>
    <t>6x5x2</t>
  </si>
  <si>
    <t>6.5x3x1.5</t>
  </si>
  <si>
    <t>43 04.447</t>
  </si>
  <si>
    <t>70 43.020</t>
  </si>
  <si>
    <t>43 04.445</t>
  </si>
  <si>
    <t>70 43.078</t>
  </si>
  <si>
    <t>43 04.427 70 43.096</t>
  </si>
  <si>
    <t>on PCM</t>
  </si>
  <si>
    <t>4x4x3</t>
  </si>
  <si>
    <t>Cleaned</t>
  </si>
  <si>
    <t>Painted</t>
  </si>
  <si>
    <t>Chain t Mooring</t>
  </si>
  <si>
    <t>Pennant</t>
  </si>
  <si>
    <t>Shackle</t>
  </si>
  <si>
    <t>Pin/Staple</t>
  </si>
  <si>
    <t>Block keeps flipping? Happened 3 times</t>
  </si>
  <si>
    <t>new 2015</t>
  </si>
  <si>
    <t>2015 block moved</t>
  </si>
  <si>
    <t>2007 moved</t>
  </si>
  <si>
    <t>New #</t>
  </si>
  <si>
    <t>Buoy Size</t>
  </si>
  <si>
    <t>A4</t>
  </si>
  <si>
    <t>A5</t>
  </si>
  <si>
    <t>A4 21"</t>
  </si>
  <si>
    <t>21"</t>
  </si>
  <si>
    <t>27"</t>
  </si>
  <si>
    <t>C90 27"</t>
  </si>
  <si>
    <t>Chain weight 5/8"</t>
  </si>
  <si>
    <t>Chain weight 3/4"</t>
  </si>
  <si>
    <t>A: Polyform</t>
  </si>
  <si>
    <t>C: TaylorMade</t>
  </si>
  <si>
    <t>Weight 5/8</t>
  </si>
  <si>
    <t>Weight 3/4</t>
  </si>
  <si>
    <t>Little Bay/Fox Pt</t>
  </si>
  <si>
    <t>187 lbs</t>
  </si>
  <si>
    <t>396 lbs</t>
  </si>
  <si>
    <t>A6</t>
  </si>
  <si>
    <t>A7</t>
  </si>
  <si>
    <t>39"</t>
  </si>
  <si>
    <t>1345 lbs</t>
  </si>
  <si>
    <t>34"</t>
  </si>
  <si>
    <t>792 lbs</t>
  </si>
  <si>
    <t xml:space="preserve"> </t>
  </si>
  <si>
    <t>MOORING STATISTICS 2017</t>
  </si>
  <si>
    <t>replace eyebolt 2017</t>
  </si>
  <si>
    <t>2016 flipped block</t>
  </si>
  <si>
    <t>2017 chain   position?</t>
  </si>
  <si>
    <t>Block</t>
  </si>
  <si>
    <t>new 2017</t>
  </si>
  <si>
    <t>A3?</t>
  </si>
  <si>
    <t>A3</t>
  </si>
  <si>
    <t>17"</t>
  </si>
  <si>
    <t>121 lbs</t>
  </si>
  <si>
    <t>Defender</t>
  </si>
  <si>
    <t>Opt 1</t>
  </si>
  <si>
    <t>Opt 2</t>
  </si>
  <si>
    <t>Total</t>
  </si>
  <si>
    <t>Size</t>
  </si>
  <si>
    <t>Granite 175/cubic foot</t>
  </si>
  <si>
    <t>30"</t>
  </si>
  <si>
    <t>460 lbs</t>
  </si>
  <si>
    <t>Sur-Mor TC3</t>
  </si>
  <si>
    <t>3/4" Shackle</t>
  </si>
  <si>
    <t>lbs</t>
  </si>
  <si>
    <t xml:space="preserve"> 7/8" Eye &amp; Eye swivel</t>
  </si>
  <si>
    <t>Sur-Mor Tapered</t>
  </si>
  <si>
    <t>410 lbs</t>
  </si>
  <si>
    <t>400 lbs</t>
  </si>
  <si>
    <t>Jim Buoy</t>
  </si>
  <si>
    <t>short</t>
  </si>
  <si>
    <t>NE Marine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</si>
</sst>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9"/>
      <name val="Helvetica Neue"/>
    </font>
    <font>
      <u/>
      <sz val="11"/>
      <color indexed="12"/>
      <name val="Helvetica Neue"/>
    </font>
    <font>
      <sz val="11"/>
      <color indexed="8"/>
      <name val="Helvetica Neue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 applyNumberFormat="0" applyFill="0" applyBorder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3" fontId="0" fillId="0" borderId="0" xfId="0" applyNumberFormat="1"/>
    <xf numFmtId="0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0" fillId="0" borderId="0" xfId="0" applyNumberFormat="1"/>
    <xf numFmtId="0" fontId="1" fillId="0" borderId="0" xfId="0" applyFont="1" applyAlignment="1">
      <alignment horizontal="center" wrapText="1"/>
    </xf>
    <xf numFmtId="12" fontId="0" fillId="0" borderId="0" xfId="0" applyNumberFormat="1"/>
    <xf numFmtId="16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15" fontId="0" fillId="0" borderId="0" xfId="0" applyNumberFormat="1"/>
  </cellXfs>
  <cellStyles count="4">
    <cellStyle name="Comma 2" xfId="3"/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28575</xdr:colOff>
      <xdr:row>30</xdr:row>
      <xdr:rowOff>66674</xdr:rowOff>
    </xdr:from>
    <xdr:to>
      <xdr:col>32</xdr:col>
      <xdr:colOff>298394</xdr:colOff>
      <xdr:row>41</xdr:row>
      <xdr:rowOff>76199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5514974"/>
          <a:ext cx="2708219" cy="210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39"/>
  <sheetViews>
    <sheetView tabSelected="1" workbookViewId="0">
      <selection activeCell="U14" sqref="U14"/>
    </sheetView>
  </sheetViews>
  <sheetFormatPr defaultRowHeight="15"/>
  <cols>
    <col min="1" max="1" width="1.7109375" customWidth="1"/>
    <col min="2" max="2" width="3" customWidth="1"/>
    <col min="3" max="3" width="4.140625" customWidth="1"/>
    <col min="4" max="4" width="6.7109375" customWidth="1"/>
    <col min="5" max="5" width="6.85546875" customWidth="1"/>
    <col min="6" max="6" width="7.7109375" customWidth="1"/>
    <col min="7" max="7" width="7.140625" customWidth="1"/>
    <col min="8" max="8" width="15.42578125" bestFit="1" customWidth="1"/>
    <col min="9" max="9" width="7.5703125" customWidth="1"/>
    <col min="10" max="10" width="8" customWidth="1"/>
    <col min="11" max="11" width="7" customWidth="1"/>
    <col min="12" max="13" width="7.5703125" customWidth="1"/>
    <col min="14" max="14" width="7.28515625" customWidth="1"/>
    <col min="15" max="15" width="10.5703125" customWidth="1"/>
    <col min="18" max="18" width="1.7109375" customWidth="1"/>
    <col min="24" max="25" width="6.140625" customWidth="1"/>
  </cols>
  <sheetData>
    <row r="1" spans="2:39" ht="15.75" customHeight="1">
      <c r="I1" s="3" t="s">
        <v>105</v>
      </c>
      <c r="Q1" s="16">
        <v>42765</v>
      </c>
    </row>
    <row r="2" spans="2:39" ht="30.75" customHeight="1">
      <c r="C2" s="6" t="s">
        <v>119</v>
      </c>
      <c r="D2" s="15" t="s">
        <v>116</v>
      </c>
      <c r="E2" s="15" t="s">
        <v>117</v>
      </c>
      <c r="F2" s="1" t="s">
        <v>0</v>
      </c>
      <c r="G2" s="1" t="s">
        <v>81</v>
      </c>
      <c r="H2" s="1" t="s">
        <v>1</v>
      </c>
      <c r="I2" s="14" t="s">
        <v>109</v>
      </c>
      <c r="J2" s="1" t="s">
        <v>2</v>
      </c>
      <c r="K2" s="14" t="s">
        <v>3</v>
      </c>
      <c r="L2" s="9" t="s">
        <v>93</v>
      </c>
      <c r="M2" s="9" t="s">
        <v>94</v>
      </c>
      <c r="N2" s="7" t="s">
        <v>82</v>
      </c>
      <c r="O2" s="6"/>
      <c r="P2" s="1" t="s">
        <v>4</v>
      </c>
      <c r="Q2" s="1" t="s">
        <v>5</v>
      </c>
      <c r="R2" s="6"/>
      <c r="S2" s="6" t="s">
        <v>71</v>
      </c>
      <c r="T2" s="6" t="s">
        <v>71</v>
      </c>
      <c r="U2" s="6" t="s">
        <v>72</v>
      </c>
      <c r="V2" s="6" t="s">
        <v>72</v>
      </c>
      <c r="W2" s="6" t="s">
        <v>2</v>
      </c>
      <c r="X2" s="6" t="s">
        <v>2</v>
      </c>
      <c r="Y2" s="6" t="s">
        <v>2</v>
      </c>
      <c r="Z2" s="7" t="s">
        <v>73</v>
      </c>
      <c r="AA2" s="6" t="s">
        <v>74</v>
      </c>
      <c r="AB2" s="6" t="s">
        <v>75</v>
      </c>
      <c r="AC2" s="6" t="s">
        <v>75</v>
      </c>
      <c r="AD2" s="6" t="s">
        <v>76</v>
      </c>
    </row>
    <row r="3" spans="2:39">
      <c r="B3">
        <v>1</v>
      </c>
      <c r="C3" t="s">
        <v>99</v>
      </c>
      <c r="D3" s="13">
        <f>P39</f>
        <v>383</v>
      </c>
      <c r="E3" s="13">
        <f>P39</f>
        <v>383</v>
      </c>
      <c r="F3" s="2">
        <v>140</v>
      </c>
      <c r="G3" s="2"/>
      <c r="H3" t="s">
        <v>6</v>
      </c>
      <c r="I3">
        <v>9900</v>
      </c>
      <c r="J3" s="2" t="s">
        <v>28</v>
      </c>
      <c r="K3">
        <v>50</v>
      </c>
      <c r="L3" s="8">
        <f t="shared" ref="L3:L8" si="0">K3*$H$34</f>
        <v>165</v>
      </c>
      <c r="M3" s="8">
        <f t="shared" ref="M3:M8" si="1">K3*$H$35</f>
        <v>266</v>
      </c>
      <c r="N3" s="2" t="s">
        <v>99</v>
      </c>
      <c r="O3" t="s">
        <v>56</v>
      </c>
      <c r="P3" t="s">
        <v>8</v>
      </c>
      <c r="Q3" t="s">
        <v>9</v>
      </c>
      <c r="X3">
        <v>2014</v>
      </c>
      <c r="Y3">
        <v>2011</v>
      </c>
      <c r="AE3" t="s">
        <v>106</v>
      </c>
    </row>
    <row r="4" spans="2:39">
      <c r="B4">
        <f>B3+1</f>
        <v>2</v>
      </c>
      <c r="C4" t="s">
        <v>99</v>
      </c>
      <c r="D4" s="13">
        <f>P39</f>
        <v>383</v>
      </c>
      <c r="E4" s="13">
        <f>P39</f>
        <v>383</v>
      </c>
      <c r="F4" s="2">
        <v>203</v>
      </c>
      <c r="G4" s="2"/>
      <c r="H4" t="s">
        <v>6</v>
      </c>
      <c r="I4">
        <v>5000</v>
      </c>
      <c r="J4" s="2" t="s">
        <v>7</v>
      </c>
      <c r="K4">
        <v>50</v>
      </c>
      <c r="L4" s="8">
        <f t="shared" si="0"/>
        <v>165</v>
      </c>
      <c r="M4" s="8">
        <f t="shared" si="1"/>
        <v>266</v>
      </c>
      <c r="N4" s="2" t="s">
        <v>99</v>
      </c>
      <c r="O4" t="s">
        <v>57</v>
      </c>
      <c r="P4" t="s">
        <v>10</v>
      </c>
      <c r="Q4" t="s">
        <v>11</v>
      </c>
      <c r="X4">
        <v>2014</v>
      </c>
      <c r="Y4">
        <v>2010</v>
      </c>
      <c r="AE4" t="s">
        <v>108</v>
      </c>
      <c r="AF4" t="s">
        <v>68</v>
      </c>
      <c r="AM4" t="s">
        <v>69</v>
      </c>
    </row>
    <row r="5" spans="2:39">
      <c r="B5">
        <f t="shared" ref="B5:B8" si="2">B4+1</f>
        <v>3</v>
      </c>
      <c r="C5" t="s">
        <v>99</v>
      </c>
      <c r="D5" s="13">
        <f>P39</f>
        <v>383</v>
      </c>
      <c r="E5" s="13">
        <f>P39</f>
        <v>383</v>
      </c>
      <c r="F5" s="2">
        <v>1716</v>
      </c>
      <c r="G5" s="2"/>
      <c r="H5" t="s">
        <v>6</v>
      </c>
      <c r="I5" s="4">
        <v>12500</v>
      </c>
      <c r="J5" s="2" t="s">
        <v>28</v>
      </c>
      <c r="K5">
        <v>75</v>
      </c>
      <c r="L5" s="8">
        <f t="shared" si="0"/>
        <v>247.5</v>
      </c>
      <c r="M5" s="8">
        <f t="shared" si="1"/>
        <v>399</v>
      </c>
      <c r="N5" s="2" t="s">
        <v>99</v>
      </c>
      <c r="O5" t="s">
        <v>60</v>
      </c>
      <c r="P5" t="s">
        <v>66</v>
      </c>
      <c r="Q5" t="s">
        <v>67</v>
      </c>
      <c r="X5">
        <v>2014</v>
      </c>
      <c r="Y5">
        <v>2011</v>
      </c>
      <c r="AA5">
        <v>2014</v>
      </c>
      <c r="AE5" t="s">
        <v>79</v>
      </c>
    </row>
    <row r="6" spans="2:39">
      <c r="B6">
        <f t="shared" si="2"/>
        <v>4</v>
      </c>
      <c r="C6" t="s">
        <v>99</v>
      </c>
      <c r="D6" s="13">
        <f>P39</f>
        <v>383</v>
      </c>
      <c r="E6" s="13">
        <f>P39</f>
        <v>383</v>
      </c>
      <c r="F6" s="2">
        <v>2259</v>
      </c>
      <c r="G6" s="2"/>
      <c r="H6" t="s">
        <v>6</v>
      </c>
      <c r="I6" s="4">
        <v>10800</v>
      </c>
      <c r="J6" s="2" t="s">
        <v>28</v>
      </c>
      <c r="K6">
        <v>75</v>
      </c>
      <c r="L6" s="8">
        <f t="shared" si="0"/>
        <v>247.5</v>
      </c>
      <c r="M6" s="8">
        <f t="shared" si="1"/>
        <v>399</v>
      </c>
      <c r="N6" s="2" t="s">
        <v>99</v>
      </c>
      <c r="O6" t="s">
        <v>61</v>
      </c>
      <c r="P6" t="s">
        <v>12</v>
      </c>
      <c r="Q6" t="s">
        <v>13</v>
      </c>
      <c r="X6">
        <v>2014</v>
      </c>
      <c r="Y6">
        <v>2011</v>
      </c>
    </row>
    <row r="7" spans="2:39">
      <c r="B7">
        <f t="shared" si="2"/>
        <v>5</v>
      </c>
      <c r="C7" t="s">
        <v>99</v>
      </c>
      <c r="D7" s="13">
        <f>P39</f>
        <v>383</v>
      </c>
      <c r="E7" s="13">
        <f>P39</f>
        <v>383</v>
      </c>
      <c r="F7" s="2">
        <v>2296</v>
      </c>
      <c r="G7" s="2"/>
      <c r="H7" t="s">
        <v>6</v>
      </c>
      <c r="I7">
        <v>9000</v>
      </c>
      <c r="J7" s="2" t="s">
        <v>7</v>
      </c>
      <c r="K7">
        <v>75</v>
      </c>
      <c r="L7" s="8">
        <f t="shared" si="0"/>
        <v>247.5</v>
      </c>
      <c r="M7" s="8">
        <f t="shared" si="1"/>
        <v>399</v>
      </c>
      <c r="N7" s="2" t="s">
        <v>99</v>
      </c>
      <c r="O7" t="s">
        <v>56</v>
      </c>
      <c r="P7" t="s">
        <v>14</v>
      </c>
      <c r="Q7" t="s">
        <v>15</v>
      </c>
      <c r="W7" s="10">
        <v>2016.75</v>
      </c>
      <c r="X7">
        <v>2012</v>
      </c>
      <c r="AD7">
        <v>2014</v>
      </c>
    </row>
    <row r="8" spans="2:39">
      <c r="B8">
        <f t="shared" si="2"/>
        <v>6</v>
      </c>
      <c r="D8" s="13"/>
      <c r="E8" s="13"/>
      <c r="F8" s="2">
        <v>4267</v>
      </c>
      <c r="G8" s="2"/>
      <c r="H8" t="s">
        <v>6</v>
      </c>
      <c r="I8">
        <v>5000</v>
      </c>
      <c r="J8" s="2" t="s">
        <v>28</v>
      </c>
      <c r="K8">
        <v>75</v>
      </c>
      <c r="L8" s="8">
        <f t="shared" si="0"/>
        <v>247.5</v>
      </c>
      <c r="M8" s="8">
        <f t="shared" si="1"/>
        <v>399</v>
      </c>
      <c r="N8" s="2" t="s">
        <v>99</v>
      </c>
      <c r="O8" t="s">
        <v>63</v>
      </c>
      <c r="P8" t="s">
        <v>64</v>
      </c>
      <c r="Q8" t="s">
        <v>65</v>
      </c>
      <c r="X8">
        <v>2013</v>
      </c>
      <c r="Y8">
        <v>2009</v>
      </c>
      <c r="AD8">
        <v>2015</v>
      </c>
    </row>
    <row r="9" spans="2:39" ht="9.75" customHeight="1">
      <c r="D9" s="13"/>
      <c r="E9" s="13"/>
      <c r="F9" s="2"/>
      <c r="G9" s="2"/>
      <c r="L9" s="8"/>
      <c r="M9" s="8" t="s">
        <v>104</v>
      </c>
      <c r="N9" s="2"/>
    </row>
    <row r="10" spans="2:39">
      <c r="B10">
        <f>B8+1</f>
        <v>7</v>
      </c>
      <c r="C10" t="s">
        <v>84</v>
      </c>
      <c r="D10" s="13"/>
      <c r="E10" s="13">
        <f t="shared" ref="E10:E11" si="3">$P$34</f>
        <v>138</v>
      </c>
      <c r="F10" s="2">
        <v>125</v>
      </c>
      <c r="G10" s="2">
        <v>499</v>
      </c>
      <c r="H10" t="s">
        <v>16</v>
      </c>
      <c r="I10">
        <v>7000</v>
      </c>
      <c r="J10" s="2" t="s">
        <v>28</v>
      </c>
      <c r="K10">
        <v>35</v>
      </c>
      <c r="L10" s="8">
        <f t="shared" ref="L10:L15" si="4">K10*$H$34</f>
        <v>115.5</v>
      </c>
      <c r="M10" s="8">
        <f t="shared" ref="M10:M15" si="5">K10*$H$35</f>
        <v>186.20000000000002</v>
      </c>
      <c r="N10" s="2" t="s">
        <v>84</v>
      </c>
      <c r="O10" t="s">
        <v>17</v>
      </c>
      <c r="P10" t="s">
        <v>10</v>
      </c>
      <c r="Q10" t="s">
        <v>11</v>
      </c>
      <c r="W10">
        <v>2016</v>
      </c>
      <c r="Y10">
        <v>2005</v>
      </c>
      <c r="AA10">
        <v>2010</v>
      </c>
      <c r="AE10" t="s">
        <v>77</v>
      </c>
    </row>
    <row r="11" spans="2:39">
      <c r="B11">
        <f t="shared" ref="B11:B15" si="6">B10+1</f>
        <v>8</v>
      </c>
      <c r="C11" t="s">
        <v>84</v>
      </c>
      <c r="D11" s="13"/>
      <c r="E11" s="13">
        <f t="shared" si="3"/>
        <v>138</v>
      </c>
      <c r="F11" s="2">
        <v>126</v>
      </c>
      <c r="G11" s="2">
        <v>498</v>
      </c>
      <c r="H11" t="s">
        <v>16</v>
      </c>
      <c r="I11">
        <v>7000</v>
      </c>
      <c r="J11" s="2" t="s">
        <v>28</v>
      </c>
      <c r="K11">
        <v>35</v>
      </c>
      <c r="L11" s="8">
        <f t="shared" si="4"/>
        <v>115.5</v>
      </c>
      <c r="M11" s="8">
        <f t="shared" si="5"/>
        <v>186.20000000000002</v>
      </c>
      <c r="N11" s="2" t="s">
        <v>84</v>
      </c>
      <c r="O11" t="s">
        <v>17</v>
      </c>
      <c r="P11" t="s">
        <v>18</v>
      </c>
      <c r="Q11" t="s">
        <v>19</v>
      </c>
      <c r="S11">
        <v>2017</v>
      </c>
      <c r="W11">
        <v>2016</v>
      </c>
      <c r="X11">
        <v>2012</v>
      </c>
      <c r="Y11">
        <v>2005</v>
      </c>
    </row>
    <row r="12" spans="2:39">
      <c r="B12">
        <f t="shared" si="6"/>
        <v>9</v>
      </c>
      <c r="C12" t="s">
        <v>84</v>
      </c>
      <c r="D12" s="13">
        <f>P34</f>
        <v>138</v>
      </c>
      <c r="E12" s="13">
        <f>$P$34</f>
        <v>138</v>
      </c>
      <c r="F12" s="2">
        <v>127</v>
      </c>
      <c r="G12" s="2">
        <v>497</v>
      </c>
      <c r="H12" t="s">
        <v>16</v>
      </c>
      <c r="I12">
        <v>7000</v>
      </c>
      <c r="J12" s="2" t="s">
        <v>28</v>
      </c>
      <c r="K12">
        <v>35</v>
      </c>
      <c r="L12" s="8">
        <f t="shared" si="4"/>
        <v>115.5</v>
      </c>
      <c r="M12" s="8">
        <f t="shared" si="5"/>
        <v>186.20000000000002</v>
      </c>
      <c r="N12" s="2" t="s">
        <v>86</v>
      </c>
      <c r="P12" t="s">
        <v>20</v>
      </c>
      <c r="Q12" t="s">
        <v>21</v>
      </c>
      <c r="S12" s="12" t="s">
        <v>110</v>
      </c>
      <c r="W12">
        <v>2016</v>
      </c>
      <c r="X12">
        <v>2012</v>
      </c>
      <c r="Y12">
        <v>2005</v>
      </c>
      <c r="AA12">
        <v>2014</v>
      </c>
      <c r="AE12" t="s">
        <v>107</v>
      </c>
    </row>
    <row r="13" spans="2:39">
      <c r="B13">
        <f t="shared" si="6"/>
        <v>10</v>
      </c>
      <c r="C13" t="s">
        <v>84</v>
      </c>
      <c r="D13" s="13"/>
      <c r="E13" s="13"/>
      <c r="F13" s="2">
        <v>128</v>
      </c>
      <c r="G13" s="2">
        <v>496</v>
      </c>
      <c r="H13" t="s">
        <v>16</v>
      </c>
      <c r="I13">
        <v>7100</v>
      </c>
      <c r="J13" s="2" t="s">
        <v>28</v>
      </c>
      <c r="K13">
        <v>35</v>
      </c>
      <c r="L13" s="8">
        <f t="shared" si="4"/>
        <v>115.5</v>
      </c>
      <c r="M13" s="8">
        <f t="shared" si="5"/>
        <v>186.20000000000002</v>
      </c>
      <c r="N13" s="2" t="s">
        <v>88</v>
      </c>
      <c r="O13" t="s">
        <v>17</v>
      </c>
      <c r="P13" t="s">
        <v>22</v>
      </c>
      <c r="Q13" t="s">
        <v>23</v>
      </c>
      <c r="S13" s="5">
        <v>2017</v>
      </c>
      <c r="U13">
        <v>2017</v>
      </c>
      <c r="W13">
        <v>2016</v>
      </c>
      <c r="X13">
        <v>2012</v>
      </c>
      <c r="Y13">
        <v>2005</v>
      </c>
      <c r="AB13">
        <v>2014</v>
      </c>
      <c r="AC13">
        <v>2012</v>
      </c>
    </row>
    <row r="14" spans="2:39">
      <c r="B14">
        <f t="shared" si="6"/>
        <v>11</v>
      </c>
      <c r="C14" t="s">
        <v>84</v>
      </c>
      <c r="D14" s="13"/>
      <c r="E14" s="13">
        <f t="shared" ref="E14:E15" si="7">$P$34</f>
        <v>138</v>
      </c>
      <c r="F14" s="2">
        <v>129</v>
      </c>
      <c r="G14" s="2">
        <v>495</v>
      </c>
      <c r="H14" t="s">
        <v>16</v>
      </c>
      <c r="I14">
        <v>8000</v>
      </c>
      <c r="J14" s="2" t="s">
        <v>28</v>
      </c>
      <c r="K14">
        <v>35</v>
      </c>
      <c r="L14" s="8">
        <f t="shared" si="4"/>
        <v>115.5</v>
      </c>
      <c r="M14" s="8">
        <f t="shared" si="5"/>
        <v>186.20000000000002</v>
      </c>
      <c r="N14" s="2" t="s">
        <v>84</v>
      </c>
      <c r="O14" t="s">
        <v>17</v>
      </c>
      <c r="P14" t="s">
        <v>24</v>
      </c>
      <c r="Q14" t="s">
        <v>25</v>
      </c>
      <c r="S14">
        <v>2017</v>
      </c>
      <c r="U14">
        <v>2017</v>
      </c>
      <c r="W14">
        <v>2016</v>
      </c>
      <c r="X14">
        <v>2012</v>
      </c>
      <c r="Y14">
        <v>2005</v>
      </c>
      <c r="AA14">
        <v>2014</v>
      </c>
    </row>
    <row r="15" spans="2:39">
      <c r="B15">
        <f t="shared" si="6"/>
        <v>12</v>
      </c>
      <c r="C15" t="s">
        <v>84</v>
      </c>
      <c r="D15" s="13"/>
      <c r="E15" s="13">
        <f t="shared" si="7"/>
        <v>138</v>
      </c>
      <c r="F15" s="2">
        <v>142</v>
      </c>
      <c r="G15" s="2">
        <v>494</v>
      </c>
      <c r="H15" t="s">
        <v>16</v>
      </c>
      <c r="I15">
        <v>5000</v>
      </c>
      <c r="J15" s="2" t="s">
        <v>28</v>
      </c>
      <c r="K15">
        <v>35</v>
      </c>
      <c r="L15" s="8">
        <f t="shared" si="4"/>
        <v>115.5</v>
      </c>
      <c r="M15" s="8">
        <f t="shared" si="5"/>
        <v>186.20000000000002</v>
      </c>
      <c r="N15" s="2" t="s">
        <v>84</v>
      </c>
      <c r="O15" t="s">
        <v>17</v>
      </c>
      <c r="P15" t="s">
        <v>26</v>
      </c>
      <c r="Q15" t="s">
        <v>27</v>
      </c>
      <c r="S15">
        <v>2017</v>
      </c>
      <c r="W15">
        <v>2016</v>
      </c>
      <c r="X15">
        <v>2012</v>
      </c>
      <c r="Y15">
        <v>2005</v>
      </c>
      <c r="AA15">
        <v>2016</v>
      </c>
    </row>
    <row r="16" spans="2:39" ht="9" customHeight="1">
      <c r="D16" s="13"/>
      <c r="E16" s="13"/>
      <c r="F16" s="2"/>
      <c r="G16" s="2"/>
      <c r="J16" s="2"/>
      <c r="L16" s="8"/>
      <c r="M16" s="8" t="s">
        <v>104</v>
      </c>
      <c r="N16" s="2"/>
    </row>
    <row r="17" spans="2:31">
      <c r="B17">
        <f>B15+1</f>
        <v>13</v>
      </c>
      <c r="C17" t="s">
        <v>84</v>
      </c>
      <c r="D17" s="13">
        <f>P34</f>
        <v>138</v>
      </c>
      <c r="E17" s="13">
        <f>P34</f>
        <v>138</v>
      </c>
      <c r="F17" s="2">
        <v>2487</v>
      </c>
      <c r="G17" s="2"/>
      <c r="H17" t="s">
        <v>95</v>
      </c>
      <c r="I17">
        <v>4000</v>
      </c>
      <c r="J17" s="2" t="s">
        <v>28</v>
      </c>
      <c r="K17">
        <v>35</v>
      </c>
      <c r="L17" s="8">
        <f>K17*$H$34</f>
        <v>115.5</v>
      </c>
      <c r="M17" s="8">
        <f>K17*$H$35</f>
        <v>186.20000000000002</v>
      </c>
      <c r="N17" s="2" t="s">
        <v>111</v>
      </c>
      <c r="P17" t="s">
        <v>29</v>
      </c>
      <c r="Q17" t="s">
        <v>30</v>
      </c>
      <c r="W17">
        <v>2016</v>
      </c>
      <c r="X17">
        <v>2012</v>
      </c>
      <c r="Y17">
        <v>2009</v>
      </c>
      <c r="AA17">
        <v>2011</v>
      </c>
      <c r="AE17" t="s">
        <v>106</v>
      </c>
    </row>
    <row r="18" spans="2:31" ht="9.75" customHeight="1">
      <c r="D18" s="13"/>
      <c r="E18" s="13"/>
      <c r="J18" s="2"/>
      <c r="L18" s="8"/>
      <c r="M18" s="8" t="s">
        <v>104</v>
      </c>
      <c r="N18" s="2"/>
    </row>
    <row r="19" spans="2:31">
      <c r="B19">
        <f>+B17+1</f>
        <v>14</v>
      </c>
      <c r="C19" t="s">
        <v>83</v>
      </c>
      <c r="D19" s="13"/>
      <c r="E19" s="13"/>
      <c r="F19" s="2">
        <v>319</v>
      </c>
      <c r="G19" s="2"/>
      <c r="H19" t="s">
        <v>31</v>
      </c>
      <c r="I19">
        <v>6000</v>
      </c>
      <c r="J19" s="2" t="s">
        <v>28</v>
      </c>
      <c r="K19">
        <v>30</v>
      </c>
      <c r="L19" s="8">
        <f>K19*$H$34</f>
        <v>99</v>
      </c>
      <c r="M19" s="8">
        <f>K19*$H$35</f>
        <v>159.60000000000002</v>
      </c>
      <c r="N19" s="2" t="s">
        <v>85</v>
      </c>
      <c r="O19" t="s">
        <v>58</v>
      </c>
      <c r="P19" t="s">
        <v>32</v>
      </c>
      <c r="Q19" t="s">
        <v>33</v>
      </c>
      <c r="S19">
        <v>2017</v>
      </c>
      <c r="U19">
        <v>2017</v>
      </c>
      <c r="W19">
        <v>2016</v>
      </c>
      <c r="X19">
        <v>2012</v>
      </c>
      <c r="AA19">
        <v>2016</v>
      </c>
    </row>
    <row r="20" spans="2:31">
      <c r="B20">
        <f t="shared" ref="B20" si="8">B19+1</f>
        <v>15</v>
      </c>
      <c r="C20" t="s">
        <v>83</v>
      </c>
      <c r="D20" s="13"/>
      <c r="E20" s="13"/>
      <c r="F20" s="2">
        <v>325</v>
      </c>
      <c r="G20" s="2"/>
      <c r="H20" t="s">
        <v>31</v>
      </c>
      <c r="I20">
        <v>6000</v>
      </c>
      <c r="J20" s="2" t="s">
        <v>28</v>
      </c>
      <c r="K20">
        <v>30</v>
      </c>
      <c r="L20" s="8">
        <f>K20*$H$34</f>
        <v>99</v>
      </c>
      <c r="M20" s="8">
        <f>K20*$H$35</f>
        <v>159.60000000000002</v>
      </c>
      <c r="N20" s="2" t="s">
        <v>85</v>
      </c>
      <c r="O20" t="s">
        <v>58</v>
      </c>
      <c r="P20" t="s">
        <v>34</v>
      </c>
      <c r="Q20" t="s">
        <v>35</v>
      </c>
      <c r="S20">
        <v>2017</v>
      </c>
      <c r="T20" t="s">
        <v>78</v>
      </c>
      <c r="U20">
        <v>2017</v>
      </c>
      <c r="V20">
        <v>2015</v>
      </c>
      <c r="W20">
        <v>2016</v>
      </c>
      <c r="X20">
        <v>2012</v>
      </c>
      <c r="Y20">
        <v>2008</v>
      </c>
      <c r="AA20">
        <v>2015</v>
      </c>
    </row>
    <row r="21" spans="2:31" ht="9" customHeight="1">
      <c r="D21" s="13"/>
      <c r="E21" s="13"/>
      <c r="J21" s="2"/>
      <c r="L21" s="8"/>
      <c r="M21" s="8" t="s">
        <v>104</v>
      </c>
      <c r="N21" s="2"/>
    </row>
    <row r="22" spans="2:31">
      <c r="B22">
        <v>16</v>
      </c>
      <c r="C22" t="s">
        <v>98</v>
      </c>
      <c r="D22" s="13">
        <f>$P$38</f>
        <v>252</v>
      </c>
      <c r="E22" s="13">
        <f>P38</f>
        <v>252</v>
      </c>
      <c r="F22" s="2">
        <v>1670</v>
      </c>
      <c r="G22" s="2"/>
      <c r="H22" t="s">
        <v>36</v>
      </c>
      <c r="I22">
        <v>8300</v>
      </c>
      <c r="J22" s="2" t="s">
        <v>7</v>
      </c>
      <c r="K22">
        <v>60</v>
      </c>
      <c r="L22" s="8">
        <f t="shared" ref="L22:L29" si="9">K22*$H$34</f>
        <v>198</v>
      </c>
      <c r="M22" s="8">
        <f t="shared" ref="M22:M29" si="10">K22*$H$35</f>
        <v>319.20000000000005</v>
      </c>
      <c r="N22" s="2"/>
      <c r="O22" t="s">
        <v>59</v>
      </c>
      <c r="P22" t="s">
        <v>37</v>
      </c>
      <c r="Q22" t="s">
        <v>38</v>
      </c>
      <c r="W22" s="10">
        <v>2016.75</v>
      </c>
      <c r="X22">
        <v>2013</v>
      </c>
      <c r="Y22">
        <v>2007</v>
      </c>
    </row>
    <row r="23" spans="2:31">
      <c r="B23">
        <v>17</v>
      </c>
      <c r="C23" t="s">
        <v>98</v>
      </c>
      <c r="D23" s="13">
        <f t="shared" ref="D23:D29" si="11">$P$38</f>
        <v>252</v>
      </c>
      <c r="E23" s="13">
        <f>P38</f>
        <v>252</v>
      </c>
      <c r="F23" s="2">
        <v>2141</v>
      </c>
      <c r="G23" s="2"/>
      <c r="H23" t="s">
        <v>36</v>
      </c>
      <c r="I23">
        <v>9000</v>
      </c>
      <c r="J23" s="11" t="s">
        <v>7</v>
      </c>
      <c r="K23">
        <v>45</v>
      </c>
      <c r="L23" s="8">
        <f t="shared" si="9"/>
        <v>148.5</v>
      </c>
      <c r="M23" s="8">
        <f t="shared" si="10"/>
        <v>239.4</v>
      </c>
      <c r="N23" s="2" t="s">
        <v>131</v>
      </c>
      <c r="O23" t="s">
        <v>17</v>
      </c>
      <c r="P23" t="s">
        <v>39</v>
      </c>
      <c r="Q23" t="s">
        <v>40</v>
      </c>
      <c r="W23" s="10">
        <v>2016.75</v>
      </c>
      <c r="X23">
        <v>2013</v>
      </c>
      <c r="Y23">
        <v>2007</v>
      </c>
      <c r="Z23">
        <v>2014</v>
      </c>
      <c r="AA23">
        <v>2016</v>
      </c>
      <c r="AE23" t="s">
        <v>80</v>
      </c>
    </row>
    <row r="24" spans="2:31">
      <c r="B24">
        <v>18</v>
      </c>
      <c r="C24" t="s">
        <v>98</v>
      </c>
      <c r="D24" s="13">
        <f t="shared" si="11"/>
        <v>252</v>
      </c>
      <c r="E24" s="13">
        <f>P38</f>
        <v>252</v>
      </c>
      <c r="F24" s="2">
        <v>2208</v>
      </c>
      <c r="G24" s="2"/>
      <c r="H24" t="s">
        <v>36</v>
      </c>
      <c r="I24">
        <v>6000</v>
      </c>
      <c r="J24" s="2" t="s">
        <v>28</v>
      </c>
      <c r="K24">
        <v>50</v>
      </c>
      <c r="L24" s="8">
        <f t="shared" si="9"/>
        <v>165</v>
      </c>
      <c r="M24" s="8">
        <f t="shared" si="10"/>
        <v>266</v>
      </c>
      <c r="N24" s="2"/>
      <c r="O24" t="s">
        <v>58</v>
      </c>
      <c r="P24" t="s">
        <v>41</v>
      </c>
      <c r="Q24" t="s">
        <v>42</v>
      </c>
      <c r="X24">
        <v>2015</v>
      </c>
      <c r="Y24">
        <v>2011</v>
      </c>
      <c r="AA24">
        <v>2016</v>
      </c>
    </row>
    <row r="25" spans="2:31">
      <c r="B25">
        <v>19</v>
      </c>
      <c r="C25" t="s">
        <v>98</v>
      </c>
      <c r="D25" s="13">
        <f t="shared" si="11"/>
        <v>252</v>
      </c>
      <c r="E25" s="13">
        <f>P38</f>
        <v>252</v>
      </c>
      <c r="F25" s="2">
        <v>3167</v>
      </c>
      <c r="G25" s="2"/>
      <c r="H25" t="s">
        <v>36</v>
      </c>
      <c r="I25">
        <v>5500</v>
      </c>
      <c r="J25" s="2" t="s">
        <v>28</v>
      </c>
      <c r="K25">
        <v>45</v>
      </c>
      <c r="L25" s="8">
        <f t="shared" si="9"/>
        <v>148.5</v>
      </c>
      <c r="M25" s="8">
        <f t="shared" si="10"/>
        <v>239.4</v>
      </c>
      <c r="N25" s="2"/>
      <c r="O25" t="s">
        <v>17</v>
      </c>
      <c r="P25" t="s">
        <v>43</v>
      </c>
      <c r="Q25" t="s">
        <v>44</v>
      </c>
      <c r="X25">
        <v>2015</v>
      </c>
      <c r="Y25">
        <v>2011</v>
      </c>
    </row>
    <row r="26" spans="2:31">
      <c r="B26">
        <f t="shared" ref="B26:B29" si="12">B25+1</f>
        <v>20</v>
      </c>
      <c r="C26" t="s">
        <v>98</v>
      </c>
      <c r="D26" s="13">
        <f t="shared" si="11"/>
        <v>252</v>
      </c>
      <c r="E26" s="13">
        <f>P38</f>
        <v>252</v>
      </c>
      <c r="F26" s="2">
        <v>3276</v>
      </c>
      <c r="G26" s="2"/>
      <c r="H26" t="s">
        <v>36</v>
      </c>
      <c r="I26">
        <v>10000</v>
      </c>
      <c r="J26" s="2" t="s">
        <v>28</v>
      </c>
      <c r="K26">
        <v>60</v>
      </c>
      <c r="L26" s="8">
        <f t="shared" si="9"/>
        <v>198</v>
      </c>
      <c r="M26" s="8">
        <f t="shared" si="10"/>
        <v>319.20000000000005</v>
      </c>
      <c r="N26" s="2" t="s">
        <v>131</v>
      </c>
      <c r="O26" t="s">
        <v>62</v>
      </c>
      <c r="P26" t="s">
        <v>45</v>
      </c>
      <c r="Q26" t="s">
        <v>46</v>
      </c>
      <c r="X26">
        <v>2015</v>
      </c>
      <c r="Y26">
        <v>2011</v>
      </c>
      <c r="Z26">
        <v>2014</v>
      </c>
    </row>
    <row r="27" spans="2:31">
      <c r="B27">
        <f t="shared" si="12"/>
        <v>21</v>
      </c>
      <c r="C27" t="s">
        <v>98</v>
      </c>
      <c r="D27" s="13">
        <f t="shared" si="11"/>
        <v>252</v>
      </c>
      <c r="E27" s="13">
        <f>P38</f>
        <v>252</v>
      </c>
      <c r="F27" s="2">
        <v>902</v>
      </c>
      <c r="G27" s="2"/>
      <c r="H27" t="s">
        <v>47</v>
      </c>
      <c r="I27">
        <v>5300</v>
      </c>
      <c r="J27" s="2" t="s">
        <v>7</v>
      </c>
      <c r="K27">
        <v>60</v>
      </c>
      <c r="L27" s="8">
        <f t="shared" si="9"/>
        <v>198</v>
      </c>
      <c r="M27" s="8">
        <f t="shared" si="10"/>
        <v>319.20000000000005</v>
      </c>
      <c r="N27" s="2"/>
      <c r="O27" t="s">
        <v>54</v>
      </c>
      <c r="P27" t="s">
        <v>48</v>
      </c>
      <c r="Q27" t="s">
        <v>49</v>
      </c>
      <c r="W27" s="10">
        <v>2016.75</v>
      </c>
      <c r="X27">
        <v>2012</v>
      </c>
      <c r="Y27">
        <v>2008</v>
      </c>
      <c r="Z27">
        <v>2011</v>
      </c>
      <c r="AA27">
        <v>2016</v>
      </c>
    </row>
    <row r="28" spans="2:31">
      <c r="B28">
        <f t="shared" si="12"/>
        <v>22</v>
      </c>
      <c r="C28" t="s">
        <v>98</v>
      </c>
      <c r="D28" s="13">
        <f t="shared" si="11"/>
        <v>252</v>
      </c>
      <c r="E28" s="13">
        <f>P38</f>
        <v>252</v>
      </c>
      <c r="F28" s="2">
        <v>904</v>
      </c>
      <c r="G28" s="2"/>
      <c r="H28" t="s">
        <v>47</v>
      </c>
      <c r="I28">
        <v>3000</v>
      </c>
      <c r="J28" s="2" t="s">
        <v>7</v>
      </c>
      <c r="K28">
        <v>65</v>
      </c>
      <c r="L28" s="8">
        <f t="shared" si="9"/>
        <v>214.5</v>
      </c>
      <c r="M28" s="8">
        <f t="shared" si="10"/>
        <v>345.8</v>
      </c>
      <c r="N28" s="2"/>
      <c r="O28" t="s">
        <v>55</v>
      </c>
      <c r="P28" t="s">
        <v>50</v>
      </c>
      <c r="Q28" t="s">
        <v>51</v>
      </c>
      <c r="W28" s="10">
        <v>2015.75</v>
      </c>
      <c r="X28">
        <v>2012</v>
      </c>
      <c r="Y28">
        <v>2008</v>
      </c>
      <c r="Z28">
        <v>2014</v>
      </c>
    </row>
    <row r="29" spans="2:31">
      <c r="B29">
        <f t="shared" si="12"/>
        <v>23</v>
      </c>
      <c r="C29" t="s">
        <v>98</v>
      </c>
      <c r="D29" s="13">
        <f t="shared" si="11"/>
        <v>252</v>
      </c>
      <c r="E29" s="13">
        <f>P38</f>
        <v>252</v>
      </c>
      <c r="F29" s="2">
        <v>924</v>
      </c>
      <c r="G29" s="2"/>
      <c r="H29" t="s">
        <v>36</v>
      </c>
      <c r="I29">
        <v>8000</v>
      </c>
      <c r="J29" s="2" t="s">
        <v>28</v>
      </c>
      <c r="K29">
        <v>60</v>
      </c>
      <c r="L29" s="8">
        <f t="shared" si="9"/>
        <v>198</v>
      </c>
      <c r="M29" s="8">
        <f t="shared" si="10"/>
        <v>319.20000000000005</v>
      </c>
      <c r="N29" s="2" t="s">
        <v>131</v>
      </c>
      <c r="O29" t="s">
        <v>70</v>
      </c>
      <c r="P29" t="s">
        <v>52</v>
      </c>
      <c r="Q29" t="s">
        <v>53</v>
      </c>
      <c r="X29">
        <v>2015</v>
      </c>
      <c r="Y29">
        <v>2011</v>
      </c>
      <c r="AA29">
        <v>2015</v>
      </c>
    </row>
    <row r="30" spans="2:31">
      <c r="D30" s="13"/>
      <c r="E30" s="13"/>
      <c r="F30" s="2"/>
      <c r="G30" s="2"/>
    </row>
    <row r="31" spans="2:31">
      <c r="B31" t="s">
        <v>118</v>
      </c>
      <c r="D31" s="13">
        <f>SUM(D3:D29)</f>
        <v>4207</v>
      </c>
      <c r="E31" s="13">
        <f>SUM(E3:E29)</f>
        <v>4759</v>
      </c>
      <c r="O31" t="s">
        <v>115</v>
      </c>
      <c r="P31" t="s">
        <v>132</v>
      </c>
    </row>
    <row r="32" spans="2:31">
      <c r="H32" s="12" t="s">
        <v>125</v>
      </c>
      <c r="J32" t="s">
        <v>91</v>
      </c>
      <c r="L32" t="s">
        <v>112</v>
      </c>
      <c r="M32" t="s">
        <v>113</v>
      </c>
      <c r="N32" t="s">
        <v>114</v>
      </c>
      <c r="O32">
        <v>55.19</v>
      </c>
      <c r="P32">
        <v>48</v>
      </c>
    </row>
    <row r="33" spans="2:17">
      <c r="E33" t="s">
        <v>120</v>
      </c>
      <c r="H33">
        <v>150</v>
      </c>
      <c r="J33" t="s">
        <v>92</v>
      </c>
      <c r="L33" t="s">
        <v>83</v>
      </c>
      <c r="M33" t="s">
        <v>86</v>
      </c>
      <c r="N33" t="s">
        <v>96</v>
      </c>
      <c r="O33">
        <v>73.59</v>
      </c>
      <c r="P33">
        <v>67</v>
      </c>
    </row>
    <row r="34" spans="2:17">
      <c r="E34" t="s">
        <v>89</v>
      </c>
      <c r="H34">
        <v>3.3</v>
      </c>
      <c r="L34" t="s">
        <v>84</v>
      </c>
      <c r="M34" t="s">
        <v>87</v>
      </c>
      <c r="N34" t="s">
        <v>97</v>
      </c>
      <c r="O34">
        <v>149.99</v>
      </c>
      <c r="P34">
        <v>138</v>
      </c>
    </row>
    <row r="35" spans="2:17">
      <c r="E35" t="s">
        <v>90</v>
      </c>
      <c r="H35">
        <v>5.32</v>
      </c>
      <c r="J35" t="s">
        <v>127</v>
      </c>
      <c r="M35" t="s">
        <v>121</v>
      </c>
      <c r="N35" t="s">
        <v>128</v>
      </c>
      <c r="Q35">
        <v>430.56</v>
      </c>
    </row>
    <row r="36" spans="2:17">
      <c r="E36" t="s">
        <v>124</v>
      </c>
      <c r="H36">
        <v>2</v>
      </c>
      <c r="J36" t="s">
        <v>123</v>
      </c>
      <c r="M36" t="s">
        <v>121</v>
      </c>
      <c r="N36" t="s">
        <v>122</v>
      </c>
      <c r="Q36">
        <v>394.95</v>
      </c>
    </row>
    <row r="37" spans="2:17">
      <c r="E37" t="s">
        <v>126</v>
      </c>
      <c r="H37">
        <v>6</v>
      </c>
      <c r="J37" t="s">
        <v>130</v>
      </c>
      <c r="M37" t="s">
        <v>121</v>
      </c>
      <c r="N37" t="s">
        <v>129</v>
      </c>
      <c r="Q37">
        <v>363.79</v>
      </c>
    </row>
    <row r="38" spans="2:17">
      <c r="L38" t="s">
        <v>98</v>
      </c>
      <c r="M38" t="s">
        <v>102</v>
      </c>
      <c r="N38" t="s">
        <v>103</v>
      </c>
      <c r="O38">
        <v>271.99</v>
      </c>
      <c r="P38">
        <v>252</v>
      </c>
    </row>
    <row r="39" spans="2:17">
      <c r="B39" t="s">
        <v>104</v>
      </c>
      <c r="L39" t="s">
        <v>99</v>
      </c>
      <c r="M39" t="s">
        <v>100</v>
      </c>
      <c r="N39" t="s">
        <v>101</v>
      </c>
      <c r="P39">
        <v>383</v>
      </c>
    </row>
  </sheetData>
  <pageMargins left="0.7" right="0.7" top="0.75" bottom="0.75" header="0.3" footer="0.3"/>
  <pageSetup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Mooring summary</vt:lpstr>
    </vt:vector>
  </TitlesOfParts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Blid</dc:creator>
  <cp:lastModifiedBy>Roy</cp:lastModifiedBy>
  <cp:revision/>
  <cp:lastPrinted>2017-02-10T22:17:36Z</cp:lastPrinted>
  <dcterms:created xsi:type="dcterms:W3CDTF">2014-03-12T16:02:16Z</dcterms:created>
  <dcterms:modified xsi:type="dcterms:W3CDTF">2017-02-15T11:34:29Z</dcterms:modified>
</cp:coreProperties>
</file>